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090" tabRatio="731" activeTab="14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<sst xmlns="http://schemas.openxmlformats.org/spreadsheetml/2006/main" count="3777" uniqueCount="1847">
  <si>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</si>
  <si>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</si>
  <si>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</si>
  <si>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</si>
  <si>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</si>
  <si>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</si>
  <si>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</si>
  <si>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</si>
  <si>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</si>
  <si>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</si>
  <si>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</si>
  <si>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</si>
  <si>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</si>
  <si>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</si>
  <si>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</si>
  <si>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</si>
  <si>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</si>
  <si>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</si>
  <si>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</si>
  <si>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</si>
  <si>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</si>
  <si>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</si>
  <si>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</si>
  <si>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</si>
  <si>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</si>
  <si>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</si>
  <si>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</si>
  <si>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</si>
  <si>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</si>
  <si>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</si>
  <si>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</si>
  <si>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</si>
  <si>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</si>
  <si>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</si>
  <si>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</si>
  <si>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</si>
  <si>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</si>
  <si>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</si>
  <si>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</si>
  <si>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</si>
  <si>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</si>
  <si>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</si>
  <si>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</si>
  <si>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</si>
  <si>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</si>
  <si>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</si>
  <si>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</si>
  <si>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</si>
  <si>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</si>
  <si>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</si>
  <si>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</si>
  <si>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</si>
  <si>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</si>
  <si>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</si>
  <si>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</si>
  <si>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</si>
  <si>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</si>
  <si>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</si>
  <si>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</si>
  <si>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</si>
  <si>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</si>
  <si>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</si>
  <si>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</si>
  <si>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</si>
  <si>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</si>
  <si>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</si>
  <si>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</si>
  <si>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</si>
  <si>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</si>
  <si>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</si>
  <si>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</si>
  <si>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</si>
  <si>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</si>
  <si>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</si>
  <si>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</si>
  <si>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</si>
  <si>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</si>
  <si>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</si>
  <si>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</si>
  <si>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</si>
  <si>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</si>
  <si>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</si>
  <si>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</si>
  <si>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</si>
  <si>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</si>
  <si>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</si>
  <si>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</si>
  <si>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</si>
  <si>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</si>
  <si>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</si>
  <si>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</si>
  <si>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</si>
  <si>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</si>
  <si>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</si>
  <si>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</si>
  <si>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</si>
  <si>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</si>
  <si>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</si>
  <si>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</si>
  <si>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</si>
  <si>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</si>
  <si>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</si>
  <si>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</si>
  <si>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</si>
  <si>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</si>
  <si>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</si>
  <si>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</si>
  <si>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</si>
  <si>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</si>
  <si>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</si>
  <si>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</si>
  <si>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</si>
  <si>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</si>
  <si>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</si>
  <si>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</si>
  <si>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</si>
  <si>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</si>
  <si>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</si>
  <si>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</si>
  <si>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</si>
  <si>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</si>
  <si>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</si>
  <si>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</si>
  <si>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</si>
  <si>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</si>
  <si>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</si>
  <si>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</si>
  <si>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</si>
  <si>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</si>
  <si>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</si>
  <si>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</si>
  <si>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</si>
  <si>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</si>
  <si>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</si>
  <si>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</si>
  <si>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</si>
  <si>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</si>
  <si>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</si>
  <si>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</si>
  <si>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</si>
  <si>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</si>
  <si>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</si>
  <si>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</si>
  <si>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</si>
  <si>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</si>
  <si>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</si>
  <si>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</si>
  <si>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</si>
  <si>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</si>
  <si>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</si>
  <si>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</si>
  <si>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</si>
  <si>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</si>
  <si>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</si>
  <si>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</si>
  <si>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</si>
  <si>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</si>
  <si>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</si>
  <si>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</si>
  <si>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</si>
  <si>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</si>
  <si>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</si>
  <si>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</si>
  <si>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</si>
  <si>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</si>
  <si>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</si>
  <si>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</si>
  <si>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</si>
  <si>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</si>
  <si>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</si>
  <si>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</si>
  <si>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</si>
  <si>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</si>
  <si>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</si>
  <si>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</si>
  <si>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</si>
  <si>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</si>
  <si>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</si>
  <si>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</si>
  <si>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</si>
  <si>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</si>
  <si>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</si>
  <si>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</si>
  <si>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</si>
  <si>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</si>
  <si>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</si>
  <si>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</si>
  <si>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</si>
  <si>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</si>
  <si>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</si>
  <si>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</si>
  <si>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</si>
  <si>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</si>
  <si>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</si>
  <si>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</si>
  <si>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</si>
  <si>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</si>
  <si>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</si>
  <si>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</si>
  <si>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</si>
  <si>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</si>
  <si>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</si>
  <si>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</si>
  <si>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</si>
  <si>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</si>
  <si>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</si>
  <si>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</si>
  <si>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</si>
  <si>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</si>
  <si>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</si>
  <si>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</si>
  <si>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</si>
  <si>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</si>
  <si>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</si>
  <si>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</si>
  <si>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</si>
  <si>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</si>
  <si>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</si>
  <si>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</si>
  <si>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</si>
  <si>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</si>
  <si>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</si>
  <si>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</si>
  <si>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</si>
  <si>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</si>
  <si>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</si>
  <si>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</si>
  <si>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</si>
  <si>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</si>
  <si>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</si>
  <si>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</si>
  <si>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</si>
  <si>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</si>
  <si>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</si>
  <si>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</si>
  <si>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</si>
  <si>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</si>
  <si>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</si>
  <si>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</si>
  <si>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</si>
  <si>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</si>
  <si>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</si>
  <si>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</si>
  <si>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</si>
  <si>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</si>
  <si>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</si>
  <si>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</si>
  <si>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</si>
  <si>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</si>
  <si>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</si>
  <si>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</si>
  <si>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</si>
  <si>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</si>
  <si>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</si>
  <si>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</si>
  <si>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</si>
  <si>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</si>
  <si>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</si>
  <si>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</si>
  <si>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</si>
  <si>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</si>
  <si>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</si>
  <si>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</si>
  <si>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</si>
  <si>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</si>
  <si>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</si>
  <si>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</si>
  <si>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</si>
  <si>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</si>
  <si>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</si>
  <si>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</si>
  <si>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</si>
  <si>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</si>
  <si>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</si>
  <si>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</si>
  <si>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</si>
  <si>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</si>
  <si>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</si>
  <si>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</si>
  <si>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</si>
  <si>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</si>
  <si>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</si>
  <si>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</si>
  <si>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</si>
  <si>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</si>
  <si>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</si>
  <si>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</si>
  <si>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</si>
  <si>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</si>
  <si>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</si>
  <si>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</si>
  <si>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</si>
  <si>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</si>
  <si>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</si>
  <si>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</si>
  <si>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</si>
  <si>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</si>
  <si>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</si>
  <si>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</si>
  <si>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</si>
  <si>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</si>
  <si>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</si>
  <si>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</si>
  <si>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</si>
  <si>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</si>
  <si>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</si>
  <si>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</si>
  <si>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</si>
  <si>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</si>
  <si>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</si>
  <si>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</si>
  <si>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</si>
  <si>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</si>
  <si>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</si>
  <si>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</si>
  <si>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</si>
  <si>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</si>
  <si>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</si>
  <si>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</si>
  <si>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</si>
  <si>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</si>
  <si>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</si>
  <si>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</si>
  <si>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</si>
  <si>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</si>
  <si>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</si>
  <si>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</si>
  <si>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</si>
  <si>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</si>
  <si>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</si>
  <si>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</si>
  <si>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</si>
  <si>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</si>
  <si>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</si>
  <si>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</si>
  <si>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</si>
  <si>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</si>
  <si>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</si>
  <si>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</si>
  <si>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</si>
  <si>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</si>
  <si>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</si>
  <si>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</si>
  <si>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</si>
  <si>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</si>
  <si>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</si>
  <si>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</si>
  <si>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</si>
  <si>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</si>
  <si>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</si>
  <si>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</si>
  <si>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</si>
  <si>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</si>
  <si>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</si>
  <si>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</si>
  <si>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</si>
  <si>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</si>
  <si>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</si>
  <si>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</si>
  <si>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</si>
  <si>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</si>
  <si>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</si>
  <si>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</si>
  <si>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</si>
  <si>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</si>
  <si>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</si>
  <si>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</si>
  <si>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</si>
  <si>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</si>
  <si>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</si>
  <si>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</si>
  <si>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</si>
  <si>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</si>
  <si>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</si>
  <si>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</si>
  <si>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</si>
  <si>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</si>
  <si>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</si>
  <si>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</si>
  <si>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</si>
  <si>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</si>
  <si>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</si>
  <si>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</si>
  <si>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</si>
  <si>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</si>
  <si>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</si>
  <si>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</si>
  <si>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</si>
  <si>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</si>
  <si>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</si>
  <si>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</si>
  <si>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</si>
  <si>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</si>
  <si>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</si>
  <si>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</si>
  <si>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</si>
  <si>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</si>
  <si>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</si>
  <si>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</si>
  <si>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</si>
  <si>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</si>
  <si>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</si>
  <si>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</si>
  <si>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</si>
  <si>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</si>
  <si>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</si>
  <si>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</si>
  <si>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</si>
  <si>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</si>
  <si>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</si>
  <si>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</si>
  <si>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</si>
  <si>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</si>
  <si>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</si>
  <si>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</si>
  <si>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</si>
  <si>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</si>
  <si>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</si>
  <si>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</si>
  <si>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</si>
  <si>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</si>
  <si>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</si>
  <si>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</si>
  <si>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</si>
  <si>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</si>
  <si>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</si>
  <si>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</si>
  <si>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</si>
  <si>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</si>
  <si>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</si>
  <si>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</si>
  <si>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</si>
  <si>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</si>
  <si>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</si>
  <si>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</si>
  <si>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</si>
  <si>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</si>
  <si>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</si>
  <si>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</si>
  <si>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</si>
  <si>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</si>
  <si>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</si>
  <si>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</si>
  <si>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</si>
  <si>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</si>
  <si>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</si>
  <si>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</si>
  <si>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</si>
  <si>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</si>
  <si>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</si>
  <si>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</si>
  <si>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</si>
  <si>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</si>
  <si>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</si>
  <si>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</si>
  <si>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</si>
  <si>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</si>
  <si>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</si>
  <si>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</si>
  <si>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</si>
  <si>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</si>
  <si>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</si>
  <si>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</si>
  <si>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</si>
  <si>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</si>
  <si>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</si>
  <si>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</si>
  <si>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</si>
  <si>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</si>
  <si>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</si>
  <si>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</si>
  <si>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</si>
  <si>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</si>
  <si>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</si>
  <si>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</si>
  <si>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</si>
  <si>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</si>
  <si>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</si>
  <si>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</si>
  <si>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</si>
  <si>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</si>
  <si>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</si>
  <si>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</si>
  <si>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</si>
  <si>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</si>
  <si>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</si>
  <si>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</si>
  <si>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</si>
  <si>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</si>
  <si>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</si>
  <si>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</si>
  <si>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</si>
  <si>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</si>
  <si>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</si>
  <si>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</si>
  <si>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</si>
  <si>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</si>
  <si>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</si>
  <si>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</si>
  <si>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</si>
  <si>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</si>
  <si>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</si>
  <si>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</si>
  <si>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</si>
  <si>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</si>
  <si>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</si>
  <si>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</si>
  <si>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</si>
  <si>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</si>
  <si>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</si>
  <si>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</si>
  <si>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</si>
  <si>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</si>
  <si>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</si>
  <si>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</si>
  <si>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</si>
  <si>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</si>
  <si>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</si>
  <si>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</si>
  <si>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</si>
  <si>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</si>
  <si>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</si>
  <si>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</si>
  <si>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</si>
  <si>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</si>
  <si>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</si>
  <si>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</si>
  <si>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</si>
  <si>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</si>
  <si>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</si>
  <si>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</si>
  <si>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</si>
  <si>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</si>
  <si>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</si>
  <si>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</si>
  <si>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</si>
  <si>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</si>
  <si>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</si>
  <si>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</si>
  <si>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</si>
  <si>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</si>
  <si>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</si>
  <si>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</si>
  <si>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</si>
  <si>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</si>
  <si>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</si>
  <si>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</si>
  <si>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</si>
  <si>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</si>
  <si>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</si>
  <si>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</si>
  <si>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</si>
  <si>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</si>
  <si>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</si>
  <si>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</si>
  <si>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</si>
  <si>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</si>
  <si>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</si>
  <si>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</si>
  <si>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</si>
  <si>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</si>
  <si>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</si>
  <si>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</si>
  <si>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</si>
  <si>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</si>
  <si>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</si>
  <si>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</si>
  <si>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</si>
  <si>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</si>
  <si>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</si>
  <si>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</si>
  <si>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</si>
  <si>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</si>
  <si>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</si>
  <si>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</si>
  <si>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</si>
  <si>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</si>
  <si>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</si>
  <si>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</si>
  <si>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</si>
  <si>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</si>
  <si>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</si>
  <si>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</si>
  <si>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</si>
  <si>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</si>
  <si>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</si>
  <si>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</si>
  <si>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</si>
  <si>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</si>
  <si>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</si>
  <si>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</si>
  <si>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</si>
  <si>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</si>
  <si>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</si>
  <si>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</si>
  <si>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</si>
  <si>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</si>
  <si>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</si>
  <si>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</si>
  <si>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</si>
  <si>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</si>
  <si>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</si>
  <si>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</si>
  <si>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</si>
  <si>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</si>
  <si>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</si>
  <si>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</si>
  <si>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</si>
  <si>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</si>
  <si>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</si>
  <si>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</si>
  <si>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</si>
  <si>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</si>
  <si>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</si>
  <si>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</si>
  <si>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</si>
  <si>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</si>
  <si>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</si>
  <si>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</si>
  <si>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</si>
  <si>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</si>
  <si>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</si>
  <si>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</si>
  <si>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</si>
  <si>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</si>
  <si>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</si>
  <si>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</si>
  <si>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</si>
  <si>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</si>
  <si>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</si>
  <si>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</si>
  <si>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</si>
  <si>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</si>
  <si>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</si>
  <si>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</si>
  <si>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</si>
  <si>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</si>
  <si>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</si>
  <si>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</si>
  <si>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</si>
  <si>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</si>
  <si>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</si>
  <si>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</si>
  <si>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</si>
  <si>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</si>
  <si>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</si>
  <si>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</si>
  <si>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</si>
  <si>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</si>
  <si>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</si>
  <si>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</si>
  <si>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</si>
  <si>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</si>
  <si>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</si>
  <si>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</si>
  <si>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</si>
  <si>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</si>
  <si>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</si>
  <si>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</si>
  <si>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</si>
  <si>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</si>
  <si>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</si>
  <si>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</si>
  <si>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</si>
  <si>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</si>
  <si>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</si>
  <si>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</si>
  <si>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</si>
  <si>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</si>
  <si>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</si>
  <si>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</si>
  <si>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</si>
  <si>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</si>
  <si>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</si>
  <si>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</si>
  <si>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</si>
  <si>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</si>
  <si>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</si>
  <si>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</si>
  <si>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</si>
  <si>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</si>
  <si>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</si>
  <si>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</si>
  <si>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</si>
  <si>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</si>
  <si>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</si>
  <si>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</si>
  <si>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</si>
  <si>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</si>
  <si>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</si>
  <si>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</si>
  <si>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</si>
  <si>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</si>
  <si>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</si>
  <si>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</si>
  <si>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</si>
  <si>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</si>
  <si>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</si>
  <si>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</si>
  <si>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</si>
  <si>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</si>
  <si>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</si>
  <si>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</si>
  <si>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</si>
  <si>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</si>
  <si>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</si>
  <si>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</si>
  <si>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</si>
  <si>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</si>
  <si>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</si>
  <si>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</si>
  <si>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</si>
  <si>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</si>
  <si>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</si>
  <si>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</si>
  <si>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</si>
  <si>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</si>
  <si>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</si>
  <si>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</si>
  <si>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</si>
  <si>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</si>
  <si>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</si>
  <si>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</si>
  <si>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</si>
  <si>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</si>
  <si>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</si>
  <si>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</si>
  <si>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</si>
  <si>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</si>
  <si>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</si>
  <si>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</si>
  <si>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</si>
  <si>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</si>
  <si>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</si>
  <si>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</si>
  <si>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</si>
  <si>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</si>
  <si>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</si>
  <si>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</si>
  <si>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</si>
  <si>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</si>
  <si>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</si>
  <si>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</si>
  <si>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</si>
  <si>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</si>
  <si>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</si>
  <si>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27.02.2018.г.</t>
  </si>
  <si>
    <t>ОПШТА БОЛНИЦА ЛЕСКОВАЦ</t>
  </si>
  <si>
    <t>Раде Кончара бр. 9, 16000 Лесковац</t>
  </si>
  <si>
    <t>17710206</t>
  </si>
  <si>
    <t>105030888</t>
  </si>
  <si>
    <t>840-767661-22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</si>
  <si>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</si>
  <si>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</si>
  <si>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</si>
  <si>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</si>
  <si>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</si>
  <si>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</si>
  <si>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</si>
  <si>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</si>
  <si>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</si>
  <si>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</si>
  <si>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</si>
  <si>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</si>
  <si>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</si>
  <si>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</si>
  <si>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</si>
  <si>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</si>
  <si>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</si>
  <si>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</si>
  <si>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</si>
  <si>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</si>
  <si>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</si>
  <si>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</si>
  <si>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</si>
  <si>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</si>
  <si>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</si>
  <si>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</si>
  <si>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</si>
  <si>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</si>
  <si>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</si>
  <si>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</si>
  <si>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</si>
  <si>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</si>
  <si>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</si>
  <si>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</si>
  <si>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</si>
  <si>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</si>
  <si>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</si>
  <si>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</si>
  <si>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</si>
  <si>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</si>
  <si>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</si>
  <si>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</si>
  <si>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</si>
  <si>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</si>
  <si>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</si>
  <si>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</si>
  <si>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</si>
  <si>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</si>
  <si>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</si>
  <si>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</si>
  <si>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</si>
  <si>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</si>
  <si>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</si>
  <si>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</si>
  <si>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</si>
  <si>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</si>
  <si>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</si>
  <si>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</si>
  <si>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</si>
  <si>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</si>
  <si>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</si>
  <si>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</si>
  <si>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</si>
  <si>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</si>
  <si>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</si>
  <si>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</si>
  <si>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</si>
  <si>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</si>
  <si>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</si>
  <si>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</si>
  <si>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</si>
  <si>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</si>
  <si>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</si>
  <si>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</si>
  <si>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</si>
  <si>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</si>
  <si>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</si>
  <si>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</si>
  <si>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</si>
  <si>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</si>
  <si>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</si>
  <si>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</si>
  <si>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</si>
  <si>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</si>
  <si>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</si>
  <si>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</si>
  <si>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</si>
  <si>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</si>
  <si>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</si>
  <si>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</si>
  <si>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</si>
  <si>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</si>
  <si>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</si>
  <si>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</si>
  <si>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</si>
  <si>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</si>
  <si>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</si>
  <si>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</si>
  <si>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</si>
  <si>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</si>
  <si>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</si>
  <si>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</si>
  <si>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</si>
  <si>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</si>
  <si>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</si>
  <si>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</si>
  <si>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</si>
  <si>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</si>
  <si>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</si>
  <si>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</si>
  <si>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</si>
  <si>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</si>
  <si>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</si>
  <si>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</si>
  <si>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</si>
  <si>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</si>
  <si>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</si>
  <si>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</si>
  <si>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</si>
  <si>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</si>
  <si>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</si>
  <si>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</si>
  <si>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</si>
  <si>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</si>
  <si>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</si>
  <si>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</si>
  <si>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</si>
  <si>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</si>
  <si>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</si>
  <si>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</si>
  <si>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</si>
  <si>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</si>
  <si>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</si>
  <si>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</si>
  <si>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</si>
  <si>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</si>
  <si>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</si>
  <si>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</si>
  <si>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</si>
  <si>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</si>
  <si>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</si>
  <si>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</si>
  <si>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</si>
  <si>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</si>
  <si>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</si>
  <si>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</si>
  <si>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</si>
  <si>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</si>
  <si>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</si>
  <si>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</si>
  <si>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</si>
  <si>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</si>
  <si>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</si>
  <si>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</si>
  <si>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</si>
  <si>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</si>
  <si>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</si>
  <si>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</si>
  <si>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</si>
  <si>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</si>
  <si>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</si>
  <si>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</si>
  <si>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</si>
  <si>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</si>
  <si>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</si>
  <si>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</si>
  <si>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</si>
  <si>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</si>
  <si>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</si>
  <si>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</si>
  <si>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</si>
  <si>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</si>
  <si>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</si>
  <si>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</si>
  <si>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</si>
  <si>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</si>
  <si>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</si>
  <si>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</si>
  <si>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</si>
  <si>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</si>
  <si>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</si>
  <si>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</si>
  <si>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</si>
  <si>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</si>
  <si>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</si>
  <si>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</si>
  <si>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</si>
  <si>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</si>
  <si>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</si>
  <si>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</si>
  <si>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</si>
  <si>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</si>
  <si>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</si>
  <si>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</si>
  <si>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</si>
  <si>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</si>
  <si>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</si>
  <si>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</si>
  <si>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</si>
  <si>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</si>
  <si>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</si>
  <si>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</si>
  <si>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</si>
  <si>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</si>
  <si>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</si>
  <si>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</si>
  <si>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</si>
  <si>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</si>
  <si>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</si>
  <si>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</si>
  <si>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</si>
  <si>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</si>
  <si>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</si>
  <si>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</si>
  <si>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</si>
  <si>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</si>
  <si>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</si>
  <si>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</si>
  <si>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</si>
  <si>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</si>
  <si>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</si>
  <si>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</si>
  <si>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</si>
  <si>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</si>
  <si>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</si>
  <si>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</si>
  <si>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</si>
  <si>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</si>
  <si>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</si>
  <si>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</si>
  <si>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</si>
  <si>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</si>
  <si>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</si>
  <si>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</si>
  <si>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</si>
  <si>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</si>
  <si>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</si>
  <si>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</si>
  <si>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</si>
  <si>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</si>
  <si>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</si>
  <si>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</si>
  <si>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</si>
  <si>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</si>
  <si>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</si>
  <si>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</si>
  <si>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</si>
  <si>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</si>
  <si>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</si>
  <si>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</si>
  <si>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</si>
  <si>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</si>
  <si>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</si>
  <si>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</si>
  <si>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</si>
  <si>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</si>
  <si>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</si>
  <si>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</si>
  <si>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</si>
  <si>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</si>
  <si>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</si>
  <si>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</si>
  <si>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</si>
  <si>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</si>
  <si>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</si>
  <si>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</si>
  <si>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</si>
  <si>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</si>
  <si>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</si>
  <si>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</si>
  <si>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</si>
  <si>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</si>
  <si>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</si>
  <si>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</si>
  <si>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</si>
  <si>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</si>
  <si>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</si>
  <si>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</si>
  <si>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</si>
  <si>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</si>
  <si>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</si>
  <si>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</si>
  <si>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</si>
  <si>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</si>
  <si>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</si>
  <si>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</si>
  <si>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</si>
  <si>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</si>
  <si>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</si>
  <si>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</si>
  <si>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</si>
  <si>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</si>
  <si>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</si>
  <si>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</si>
  <si>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</si>
  <si>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</si>
  <si>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</si>
  <si>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</si>
  <si>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</si>
  <si>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</si>
  <si>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</si>
  <si>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</si>
  <si>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</si>
  <si>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</si>
  <si>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</si>
  <si>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</si>
  <si>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</si>
  <si>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</si>
  <si>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</si>
  <si>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</si>
  <si>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</si>
  <si>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</si>
  <si>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</si>
  <si>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</si>
  <si>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</si>
  <si>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</si>
  <si>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</si>
  <si>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</si>
  <si>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</si>
  <si>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</si>
  <si>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</si>
  <si>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</si>
  <si>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</si>
  <si>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</si>
  <si>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</si>
  <si>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</si>
  <si>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</si>
  <si>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</si>
  <si>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</si>
  <si>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</si>
  <si>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</si>
  <si>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</si>
  <si>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</si>
  <si>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</si>
  <si>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</si>
  <si>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</si>
  <si>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</si>
  <si>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</si>
  <si>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</si>
  <si>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</si>
  <si>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</si>
  <si>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</si>
  <si>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</si>
  <si>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</si>
  <si>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</si>
  <si>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</si>
  <si>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</si>
  <si>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</si>
  <si>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</si>
  <si>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</si>
  <si>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</si>
  <si>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</si>
  <si>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</si>
  <si>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</si>
  <si>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</si>
  <si>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</si>
  <si>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</si>
  <si>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</si>
  <si>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</si>
  <si>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</si>
  <si>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</si>
  <si>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</si>
  <si>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</si>
  <si>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</si>
  <si>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</si>
  <si>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</si>
  <si>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</si>
  <si>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</si>
  <si>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</si>
  <si>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</si>
  <si>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</si>
  <si>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</si>
  <si>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</si>
  <si>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</si>
  <si>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</si>
  <si>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</si>
  <si>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</si>
  <si>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</si>
  <si>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</si>
  <si>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</si>
  <si>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</si>
  <si>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</si>
  <si>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</si>
  <si>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</si>
  <si>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</si>
  <si>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</si>
  <si>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</si>
  <si>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</si>
  <si>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</si>
  <si>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</si>
  <si>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</si>
  <si>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</si>
  <si>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</si>
  <si>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</si>
  <si>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</si>
  <si>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</si>
  <si>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</si>
  <si>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</si>
  <si>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</si>
  <si>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</si>
  <si>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</si>
  <si>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</si>
  <si>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</si>
  <si>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</si>
  <si>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</si>
  <si>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</si>
  <si>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</si>
  <si>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</si>
  <si>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</si>
  <si>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</si>
  <si>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</si>
  <si>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</si>
  <si>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</si>
  <si>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</si>
  <si>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</si>
  <si>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</si>
  <si>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</si>
  <si>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</si>
  <si>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</si>
  <si>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</si>
  <si>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</si>
  <si>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</si>
  <si>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</si>
  <si>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</si>
  <si>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</si>
  <si>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</si>
  <si>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</si>
  <si>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</si>
  <si>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</si>
  <si>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</si>
  <si>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</si>
  <si>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</si>
  <si>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</si>
  <si>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</si>
  <si>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</si>
  <si>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</si>
  <si>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</si>
  <si>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</si>
  <si>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</si>
  <si>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</si>
  <si>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</si>
  <si>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</si>
  <si>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</si>
  <si>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</si>
  <si>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</si>
  <si>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</si>
  <si>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</si>
  <si>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</si>
  <si>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</si>
  <si>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</si>
  <si>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</si>
  <si>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</si>
  <si>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</si>
  <si>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</si>
  <si>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</si>
  <si>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</si>
  <si>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</si>
  <si>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</si>
  <si>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</si>
  <si>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</si>
  <si>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</si>
  <si>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</si>
  <si>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</si>
  <si>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</si>
  <si>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</si>
  <si>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</si>
  <si>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</si>
  <si>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</si>
  <si>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</si>
  <si>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</si>
  <si>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</si>
  <si>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</si>
  <si>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</si>
  <si>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</si>
  <si>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</si>
  <si>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</si>
  <si>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</si>
  <si>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</si>
  <si>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</si>
  <si>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</si>
  <si>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</si>
  <si>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</si>
  <si>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</si>
  <si>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</si>
  <si>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</si>
  <si>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</si>
  <si>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</si>
  <si>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</si>
  <si>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</si>
  <si>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</si>
  <si>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</si>
  <si>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</si>
  <si>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</si>
  <si>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</si>
  <si>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</si>
  <si>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</si>
  <si>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</si>
  <si>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</si>
  <si>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</si>
  <si>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</si>
  <si>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</si>
  <si>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</si>
  <si>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</si>
  <si>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</si>
  <si>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</si>
  <si>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</si>
  <si>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</si>
  <si>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</si>
  <si>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</si>
  <si>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</si>
  <si>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</si>
  <si>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</si>
  <si>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</si>
  <si>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</si>
  <si>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</si>
  <si>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</si>
  <si>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</si>
  <si>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</si>
  <si>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</si>
  <si>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</si>
  <si>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</si>
  <si>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</si>
  <si>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</si>
  <si>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</si>
  <si>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</si>
  <si>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</si>
  <si>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</si>
  <si>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</si>
  <si>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</si>
  <si>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</si>
  <si>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</si>
  <si>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</si>
  <si>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</si>
  <si>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</si>
  <si>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</si>
  <si>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</si>
  <si>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</si>
  <si>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</si>
  <si>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</si>
  <si>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</si>
  <si>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</si>
  <si>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</si>
  <si>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</si>
  <si>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</si>
  <si>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</si>
  <si>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</si>
  <si>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</si>
  <si>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</si>
  <si>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</si>
  <si>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</si>
  <si>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</si>
  <si>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</si>
  <si>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</si>
  <si>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</si>
  <si>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</si>
  <si>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</si>
  <si>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</si>
  <si>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</si>
  <si>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</si>
  <si>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</si>
  <si>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</si>
  <si>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</si>
  <si>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</si>
  <si>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</si>
  <si>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</si>
  <si>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</si>
  <si>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</si>
  <si>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</si>
  <si>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</si>
  <si>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</si>
  <si>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</si>
  <si>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</si>
  <si>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</si>
  <si>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</si>
  <si>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</si>
  <si>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</si>
  <si>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</si>
  <si>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</si>
  <si>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</si>
  <si>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</si>
  <si>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</si>
  <si>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</si>
  <si>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</si>
  <si>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</si>
  <si>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</si>
  <si>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</si>
  <si>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</si>
  <si>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</si>
  <si>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</si>
  <si>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</si>
  <si>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</si>
  <si>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</si>
  <si>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</si>
  <si>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</si>
  <si>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</si>
  <si>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</si>
  <si>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</si>
  <si>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</si>
  <si>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</si>
  <si>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</si>
  <si>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</si>
  <si>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</si>
  <si>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</si>
  <si>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</si>
  <si>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</si>
  <si>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</si>
  <si>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</si>
  <si>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</si>
  <si>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</si>
  <si>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</si>
  <si>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</si>
  <si>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</si>
  <si>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</si>
  <si>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</si>
  <si>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</si>
  <si>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</si>
  <si>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</si>
  <si>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</si>
  <si>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</si>
  <si>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</si>
  <si>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</si>
  <si>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</si>
  <si>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</si>
  <si>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</si>
  <si>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</si>
  <si>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</si>
  <si>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</si>
  <si>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</si>
  <si>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</si>
  <si>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</si>
  <si>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</si>
  <si>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</si>
  <si>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</si>
  <si>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</si>
  <si>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</si>
  <si>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</si>
  <si>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</si>
  <si>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</si>
  <si>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</si>
  <si>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</si>
  <si>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</si>
  <si>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</si>
  <si>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</si>
  <si>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</si>
  <si>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</si>
  <si>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</si>
  <si>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</si>
  <si>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</si>
  <si>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</si>
  <si>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</si>
  <si>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</si>
  <si>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</si>
  <si>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</si>
  <si>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</si>
  <si>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</si>
  <si>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</si>
  <si>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</si>
  <si>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</si>
  <si>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</si>
  <si>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</si>
  <si>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</si>
  <si>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</si>
  <si>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</si>
  <si>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</si>
  <si>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</si>
  <si>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</si>
  <si>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</si>
  <si>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</si>
  <si>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</si>
  <si>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</si>
  <si>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</si>
  <si>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</si>
  <si>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</si>
  <si>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</si>
  <si>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</si>
  <si>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</si>
  <si>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</si>
  <si>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</si>
  <si>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</si>
  <si>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</si>
  <si>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</si>
  <si>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</si>
  <si>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</si>
  <si>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</si>
  <si>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</si>
  <si>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</si>
  <si>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</si>
  <si>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</si>
  <si>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</si>
  <si>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</si>
  <si>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</si>
  <si>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</si>
  <si>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</si>
  <si>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</si>
  <si>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</si>
  <si>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</si>
  <si>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</si>
  <si>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</si>
  <si>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</si>
  <si>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</si>
  <si>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</si>
  <si>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</si>
  <si>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</si>
  <si>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</si>
  <si>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</si>
  <si>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</si>
  <si>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</si>
  <si>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</si>
  <si>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</si>
  <si>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</si>
  <si>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</si>
  <si>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</si>
  <si>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</si>
  <si>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</si>
  <si>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</si>
  <si>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</si>
  <si>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</si>
  <si>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</si>
  <si>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</si>
  <si>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</si>
  <si>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</si>
  <si>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</si>
  <si>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</si>
  <si>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</si>
  <si>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</si>
  <si>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</si>
  <si>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</si>
  <si>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</si>
  <si>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</si>
  <si>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</si>
  <si>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</si>
  <si>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</si>
  <si>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</si>
  <si>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</si>
  <si>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</si>
  <si>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</si>
  <si>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</si>
  <si>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</si>
  <si>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</si>
  <si>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</si>
  <si>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</si>
  <si>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</si>
  <si>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</si>
  <si>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</si>
  <si>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</si>
  <si>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</si>
  <si>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</si>
  <si>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</si>
  <si>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</si>
  <si>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</si>
  <si>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</si>
  <si>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</si>
  <si>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</si>
  <si>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</si>
  <si>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</si>
  <si>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</si>
  <si>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</si>
  <si>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</si>
  <si>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</si>
  <si>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</si>
  <si>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</si>
  <si>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</si>
  <si>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</si>
  <si>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</si>
  <si>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</si>
  <si>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</si>
  <si>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</si>
  <si>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</si>
  <si>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</si>
  <si>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</si>
  <si>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</si>
  <si>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</si>
  <si>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</si>
  <si>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</si>
  <si>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</si>
  <si>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</si>
  <si>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</si>
  <si>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</si>
  <si>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</si>
  <si>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</si>
  <si>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</si>
  <si>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</si>
  <si>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</si>
  <si>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</si>
  <si>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</si>
  <si>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</si>
  <si>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</si>
  <si>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</si>
  <si>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</si>
  <si>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</si>
  <si>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</si>
  <si>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</si>
  <si>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</si>
  <si>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</si>
  <si>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</si>
  <si>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</si>
  <si>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</si>
  <si>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</si>
  <si>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</si>
  <si>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</si>
  <si>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</si>
  <si>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</si>
  <si>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</si>
  <si>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</si>
  <si>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</si>
  <si>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</si>
  <si>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</si>
  <si>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</si>
  <si>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</si>
  <si>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</si>
  <si>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</si>
  <si>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</si>
  <si>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</si>
  <si>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</si>
  <si>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</si>
  <si>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</si>
  <si>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</si>
  <si>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</si>
  <si>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</si>
  <si>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</si>
  <si>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</si>
  <si>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</si>
  <si>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</si>
  <si>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</si>
  <si>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</si>
  <si>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</si>
  <si>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</si>
  <si>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</si>
  <si>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</si>
  <si>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</si>
  <si>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</si>
  <si>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</si>
  <si>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</si>
  <si>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</si>
  <si>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</si>
  <si>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</si>
  <si>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</si>
  <si>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</si>
  <si>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</si>
  <si>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</si>
  <si>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</si>
  <si>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</si>
  <si>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</si>
  <si>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</si>
  <si>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</si>
  <si>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</si>
  <si>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</si>
  <si>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</si>
  <si>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</si>
  <si>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</si>
  <si>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</si>
  <si>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</si>
  <si>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</si>
  <si>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</si>
  <si>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</si>
  <si>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</si>
  <si>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</si>
  <si>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</si>
  <si>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</si>
  <si>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</si>
  <si>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</si>
  <si>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</si>
  <si>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</si>
  <si>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</si>
  <si>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</si>
  <si>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</si>
  <si>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</si>
  <si>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</si>
  <si>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</si>
  <si>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</si>
  <si>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</si>
  <si>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</si>
  <si>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</si>
  <si>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</si>
  <si>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</si>
  <si>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</si>
  <si>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</si>
  <si>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</si>
  <si>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</si>
  <si>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</si>
  <si>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</si>
  <si>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</si>
  <si>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</si>
  <si>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</si>
  <si>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</si>
  <si>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</si>
  <si>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</si>
  <si>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</si>
  <si>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</si>
  <si>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</si>
  <si>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</si>
  <si>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</si>
  <si>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</si>
  <si>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</si>
  <si>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</si>
  <si>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</si>
  <si>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</si>
  <si>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</si>
  <si>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</si>
  <si>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</si>
  <si>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</si>
  <si>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</si>
  <si>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</si>
  <si>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</si>
  <si>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</si>
  <si>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</si>
  <si>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</si>
  <si>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</si>
  <si>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</si>
  <si>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</si>
  <si>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</si>
  <si>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</si>
  <si>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</si>
  <si>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</si>
  <si>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</si>
  <si>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</si>
  <si>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</si>
  <si>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</si>
  <si>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</si>
  <si>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</si>
  <si>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</si>
  <si>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</si>
  <si>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</si>
  <si>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</si>
  <si>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</si>
  <si>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</si>
  <si>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</si>
  <si>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</si>
  <si>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</si>
  <si>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</si>
  <si>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</si>
  <si>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</si>
  <si>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</si>
  <si>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</si>
  <si>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</si>
  <si>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</si>
  <si>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</si>
  <si>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</si>
  <si>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</si>
  <si>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</si>
  <si>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</si>
  <si>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</si>
  <si>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</si>
  <si>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</si>
  <si>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</si>
  <si>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</si>
  <si>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</si>
  <si>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</si>
  <si>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</si>
  <si>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</si>
  <si>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</si>
  <si>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</si>
  <si>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</si>
  <si>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</si>
  <si>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</si>
  <si>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</si>
  <si>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</si>
  <si>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</si>
  <si>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</si>
  <si>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</si>
  <si>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</si>
  <si>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</si>
  <si>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</si>
  <si>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</si>
  <si>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</si>
  <si>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</si>
  <si>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</si>
  <si>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</si>
  <si>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</si>
  <si>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</si>
  <si>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</si>
  <si>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</si>
  <si>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</si>
  <si>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</si>
  <si>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</si>
  <si>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</si>
  <si>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</si>
  <si>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</si>
  <si>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</si>
  <si>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</si>
  <si>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</si>
  <si>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</si>
  <si>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</si>
  <si>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</si>
  <si>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</si>
  <si>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</si>
  <si>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</si>
  <si>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</si>
  <si>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</si>
  <si>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</si>
  <si>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</si>
  <si>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</si>
  <si>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</si>
  <si>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</si>
  <si>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</si>
  <si>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</si>
  <si>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</si>
  <si>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</si>
  <si>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</si>
  <si>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</si>
  <si>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</si>
  <si>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</si>
  <si>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</si>
  <si>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</si>
  <si>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</si>
  <si>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</si>
  <si>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</si>
  <si>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</si>
  <si>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</si>
  <si>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</si>
  <si>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</si>
  <si>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</si>
  <si>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</si>
  <si>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</si>
  <si>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</si>
  <si>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</si>
  <si>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</si>
  <si>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</si>
  <si>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</si>
  <si>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</si>
  <si>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</si>
  <si>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</si>
  <si>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</si>
  <si>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</si>
  <si>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</si>
  <si>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</si>
  <si>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</si>
  <si>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</si>
  <si>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</si>
  <si>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</si>
  <si>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</si>
  <si>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</si>
  <si>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</si>
  <si>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</si>
  <si>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</si>
  <si>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</si>
  <si>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</si>
  <si>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</si>
  <si>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</si>
  <si>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</si>
  <si>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</si>
  <si>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</si>
  <si>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</si>
  <si>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</si>
  <si>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</si>
  <si>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</si>
  <si>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</si>
  <si>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</si>
  <si>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</si>
  <si>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</si>
  <si>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</si>
  <si>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</si>
  <si>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</si>
  <si>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</si>
  <si>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</si>
  <si>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</si>
  <si>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</si>
  <si>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</si>
  <si>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</si>
  <si>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</si>
  <si>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</si>
  <si>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</si>
  <si>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</si>
  <si>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</si>
  <si>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</si>
  <si>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</si>
  <si>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</si>
  <si>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</si>
  <si>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</si>
  <si>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</si>
  <si>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</si>
  <si>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</si>
  <si>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</si>
  <si>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</si>
  <si>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</si>
  <si>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</si>
  <si>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</si>
  <si>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</si>
  <si>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</si>
  <si>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</si>
  <si>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</si>
  <si>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</si>
  <si>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</si>
  <si>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</si>
  <si>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</si>
  <si>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</si>
  <si>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</si>
  <si>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</si>
  <si>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</si>
  <si>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</si>
  <si>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</si>
  <si>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</si>
  <si>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</si>
  <si>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</si>
  <si>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Vrednost je 0 - Nema odstupanja!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</si>
</sst>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#"/>
    <numFmt numFmtId="181" formatCode="#,##0.00000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8" borderId="23" xfId="0" applyFont="1" applyFill="1" applyBorder="1" applyAlignment="1">
      <alignment horizontal="right"/>
    </xf>
    <xf numFmtId="3" fontId="0" fillId="38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38" borderId="25" xfId="0" applyNumberFormat="1" applyFill="1" applyBorder="1" applyAlignment="1" applyProtection="1">
      <alignment/>
      <protection/>
    </xf>
    <xf numFmtId="3" fontId="0" fillId="33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3" borderId="23" xfId="0" applyNumberFormat="1" applyFill="1" applyBorder="1" applyAlignment="1" applyProtection="1">
      <alignment/>
      <protection locked="0"/>
    </xf>
    <xf numFmtId="181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3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1" borderId="23" xfId="0" applyNumberFormat="1" applyFont="1" applyFill="1" applyBorder="1" applyAlignment="1" applyProtection="1">
      <alignment horizontal="right" wrapText="1"/>
      <protection/>
    </xf>
    <xf numFmtId="180" fontId="7" fillId="41" borderId="23" xfId="0" applyNumberFormat="1" applyFont="1" applyFill="1" applyBorder="1" applyAlignment="1" applyProtection="1">
      <alignment horizontal="right" wrapText="1"/>
      <protection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38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0" fontId="31" fillId="0" borderId="27" xfId="66" applyNumberFormat="1" applyFont="1" applyFill="1" applyBorder="1" applyAlignment="1" applyProtection="1">
      <alignment horizontal="right" vertical="center" wrapText="1"/>
      <protection/>
    </xf>
    <xf numFmtId="180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80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0" xfId="59" applyFont="1" applyBorder="1" applyAlignment="1">
      <alignment horizontal="center"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40" fillId="43" borderId="23" xfId="0" applyFont="1" applyFill="1" applyBorder="1" applyAlignment="1">
      <alignment horizontal="center"/>
    </xf>
    <xf numFmtId="0" fontId="40" fillId="43" borderId="25" xfId="0" applyFont="1" applyFill="1" applyBorder="1" applyAlignment="1">
      <alignment horizontal="center"/>
    </xf>
    <xf numFmtId="0" fontId="40" fillId="44" borderId="23" xfId="0" applyFont="1" applyFill="1" applyBorder="1" applyAlignment="1">
      <alignment horizontal="center"/>
    </xf>
    <xf numFmtId="0" fontId="40" fillId="44" borderId="25" xfId="0" applyFont="1" applyFill="1" applyBorder="1" applyAlignment="1">
      <alignment horizontal="center"/>
    </xf>
    <xf numFmtId="0" fontId="40" fillId="45" borderId="23" xfId="0" applyFont="1" applyFill="1" applyBorder="1" applyAlignment="1">
      <alignment horizontal="center"/>
    </xf>
    <xf numFmtId="0" fontId="40" fillId="45" borderId="25" xfId="0" applyFont="1" applyFill="1" applyBorder="1" applyAlignment="1">
      <alignment horizontal="center"/>
    </xf>
    <xf numFmtId="0" fontId="40" fillId="45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2.emf" /><Relationship Id="rId3" Type="http://schemas.openxmlformats.org/officeDocument/2006/relationships/image" Target="../media/image33.emf" /><Relationship Id="rId4" Type="http://schemas.openxmlformats.org/officeDocument/2006/relationships/image" Target="../media/image9.emf" /><Relationship Id="rId5" Type="http://schemas.openxmlformats.org/officeDocument/2006/relationships/image" Target="../media/image34.emf" /><Relationship Id="rId6" Type="http://schemas.openxmlformats.org/officeDocument/2006/relationships/image" Target="../media/image11.emf" /><Relationship Id="rId7" Type="http://schemas.openxmlformats.org/officeDocument/2006/relationships/image" Target="../media/image13.emf" /><Relationship Id="rId8" Type="http://schemas.openxmlformats.org/officeDocument/2006/relationships/image" Target="../media/image21.emf" /><Relationship Id="rId9" Type="http://schemas.openxmlformats.org/officeDocument/2006/relationships/image" Target="../media/image29.emf" /><Relationship Id="rId10" Type="http://schemas.openxmlformats.org/officeDocument/2006/relationships/image" Target="../media/image6.emf" /><Relationship Id="rId11" Type="http://schemas.openxmlformats.org/officeDocument/2006/relationships/image" Target="../media/image24.emf" /><Relationship Id="rId12" Type="http://schemas.openxmlformats.org/officeDocument/2006/relationships/image" Target="../media/image39.emf" /><Relationship Id="rId13" Type="http://schemas.openxmlformats.org/officeDocument/2006/relationships/image" Target="../media/image35.emf" /><Relationship Id="rId14" Type="http://schemas.openxmlformats.org/officeDocument/2006/relationships/image" Target="../media/image3.emf" /><Relationship Id="rId15" Type="http://schemas.openxmlformats.org/officeDocument/2006/relationships/image" Target="../media/image12.emf" /><Relationship Id="rId16" Type="http://schemas.openxmlformats.org/officeDocument/2006/relationships/image" Target="../media/image31.emf" /><Relationship Id="rId17" Type="http://schemas.openxmlformats.org/officeDocument/2006/relationships/image" Target="../media/image38.emf" /><Relationship Id="rId18" Type="http://schemas.openxmlformats.org/officeDocument/2006/relationships/image" Target="../media/image36.emf" /><Relationship Id="rId19" Type="http://schemas.openxmlformats.org/officeDocument/2006/relationships/image" Target="../media/image16.emf" /><Relationship Id="rId20" Type="http://schemas.openxmlformats.org/officeDocument/2006/relationships/image" Target="../media/image17.emf" /><Relationship Id="rId21" Type="http://schemas.openxmlformats.org/officeDocument/2006/relationships/image" Target="../media/image22.emf" /><Relationship Id="rId22" Type="http://schemas.openxmlformats.org/officeDocument/2006/relationships/image" Target="../media/image42.emf" /><Relationship Id="rId23" Type="http://schemas.openxmlformats.org/officeDocument/2006/relationships/image" Target="../media/image14.emf" /><Relationship Id="rId24" Type="http://schemas.openxmlformats.org/officeDocument/2006/relationships/image" Target="../media/image18.emf" /><Relationship Id="rId25" Type="http://schemas.openxmlformats.org/officeDocument/2006/relationships/image" Target="../media/image37.emf" /><Relationship Id="rId26" Type="http://schemas.openxmlformats.org/officeDocument/2006/relationships/image" Target="../media/image4.emf" /><Relationship Id="rId27" Type="http://schemas.openxmlformats.org/officeDocument/2006/relationships/image" Target="../media/image2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2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3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3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3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1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5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C13" sqref="C13:D13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8" t="s">
        <v>665</v>
      </c>
      <c r="B1" s="558"/>
      <c r="C1" s="558"/>
      <c r="D1" s="558"/>
      <c r="E1" s="558"/>
      <c r="F1" s="558"/>
    </row>
    <row r="2" spans="1:6" ht="52.5" customHeight="1">
      <c r="A2" s="555" t="s">
        <v>807</v>
      </c>
      <c r="B2" s="556"/>
      <c r="C2" s="556"/>
      <c r="D2" s="556"/>
      <c r="E2" s="556"/>
      <c r="F2" s="557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746</v>
      </c>
      <c r="E7" s="48"/>
    </row>
    <row r="8" ht="12.75">
      <c r="E8" s="39"/>
    </row>
    <row r="9" ht="3.75" customHeight="1">
      <c r="E9" s="40"/>
    </row>
    <row r="10" spans="3:5" ht="16.5" customHeight="1">
      <c r="C10" s="560" t="s">
        <v>747</v>
      </c>
      <c r="D10" s="561"/>
      <c r="E10" s="41"/>
    </row>
    <row r="11" spans="3:4" ht="16.5" customHeight="1">
      <c r="C11" s="560" t="s">
        <v>748</v>
      </c>
      <c r="D11" s="561"/>
    </row>
    <row r="12" spans="2:5" ht="16.5" customHeight="1">
      <c r="B12" s="42"/>
      <c r="C12" s="560" t="s">
        <v>749</v>
      </c>
      <c r="D12" s="561"/>
      <c r="E12" s="42"/>
    </row>
    <row r="13" spans="2:5" ht="16.5" customHeight="1">
      <c r="B13" s="42"/>
      <c r="C13" s="562" t="s">
        <v>750</v>
      </c>
      <c r="D13" s="562"/>
      <c r="E13" s="42"/>
    </row>
    <row r="14" spans="2:5" ht="16.5" customHeight="1">
      <c r="B14" s="42"/>
      <c r="C14" s="562" t="s">
        <v>751</v>
      </c>
      <c r="D14" s="562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59"/>
      <c r="F18" s="559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6" t="str">
        <f>IF(KontrolaF!J12="","Filijala nije obavila dodatnu kontrolu!","Filijala je obavila dodatnu kontrolu!")</f>
        <v>Filijala 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1487</v>
      </c>
      <c r="B29" s="44" t="str">
        <f>LEFT(A29,2)</f>
        <v>23</v>
      </c>
      <c r="D29" s="44" t="s">
        <v>1447</v>
      </c>
      <c r="E29" s="44" t="str">
        <f>LEFT(D29,8)</f>
        <v>00223009</v>
      </c>
    </row>
    <row r="30" spans="1:4" s="43" customFormat="1" ht="12.75" customHeight="1" hidden="1">
      <c r="A30" s="45" t="s">
        <v>1477</v>
      </c>
      <c r="B30" s="46" t="s">
        <v>296</v>
      </c>
      <c r="C30" s="56" t="s">
        <v>309</v>
      </c>
      <c r="D30" s="45" t="s">
        <v>1442</v>
      </c>
    </row>
    <row r="31" spans="1:4" s="43" customFormat="1" ht="12.75" customHeight="1" hidden="1">
      <c r="A31" s="45" t="s">
        <v>1010</v>
      </c>
      <c r="B31" s="46" t="s">
        <v>296</v>
      </c>
      <c r="C31" s="56" t="s">
        <v>1554</v>
      </c>
      <c r="D31" s="45" t="s">
        <v>1739</v>
      </c>
    </row>
    <row r="32" spans="1:4" s="43" customFormat="1" ht="12.75" customHeight="1" hidden="1">
      <c r="A32" s="45" t="s">
        <v>1478</v>
      </c>
      <c r="B32" s="47" t="s">
        <v>296</v>
      </c>
      <c r="C32" s="57" t="s">
        <v>404</v>
      </c>
      <c r="D32" s="45" t="s">
        <v>1740</v>
      </c>
    </row>
    <row r="33" spans="1:4" s="43" customFormat="1" ht="12.75" customHeight="1" hidden="1">
      <c r="A33" s="45" t="s">
        <v>1011</v>
      </c>
      <c r="B33" s="47" t="s">
        <v>296</v>
      </c>
      <c r="C33" s="57" t="s">
        <v>365</v>
      </c>
      <c r="D33" s="45" t="s">
        <v>1443</v>
      </c>
    </row>
    <row r="34" spans="1:4" s="43" customFormat="1" ht="12.75" customHeight="1" hidden="1">
      <c r="A34" s="45" t="s">
        <v>1479</v>
      </c>
      <c r="B34" s="47" t="s">
        <v>296</v>
      </c>
      <c r="C34" s="57" t="s">
        <v>405</v>
      </c>
      <c r="D34" s="45" t="s">
        <v>1444</v>
      </c>
    </row>
    <row r="35" spans="1:4" s="43" customFormat="1" ht="12.75" customHeight="1" hidden="1">
      <c r="A35" s="45" t="s">
        <v>1480</v>
      </c>
      <c r="B35" s="47" t="s">
        <v>296</v>
      </c>
      <c r="C35" s="57" t="s">
        <v>1555</v>
      </c>
      <c r="D35" s="45" t="s">
        <v>1445</v>
      </c>
    </row>
    <row r="36" spans="1:4" s="43" customFormat="1" ht="12.75" customHeight="1" hidden="1">
      <c r="A36" s="45" t="s">
        <v>1481</v>
      </c>
      <c r="B36" s="47" t="s">
        <v>297</v>
      </c>
      <c r="C36" s="57" t="s">
        <v>366</v>
      </c>
      <c r="D36" s="45" t="s">
        <v>1446</v>
      </c>
    </row>
    <row r="37" spans="1:4" s="43" customFormat="1" ht="12.75" customHeight="1" hidden="1">
      <c r="A37" s="45" t="s">
        <v>1012</v>
      </c>
      <c r="B37" s="47" t="s">
        <v>297</v>
      </c>
      <c r="C37" s="57" t="s">
        <v>367</v>
      </c>
      <c r="D37" s="45" t="s">
        <v>1447</v>
      </c>
    </row>
    <row r="38" spans="1:4" s="43" customFormat="1" ht="12.75" customHeight="1" hidden="1">
      <c r="A38" s="45" t="s">
        <v>1013</v>
      </c>
      <c r="B38" s="47" t="s">
        <v>297</v>
      </c>
      <c r="C38" s="57" t="s">
        <v>368</v>
      </c>
      <c r="D38" s="45" t="s">
        <v>1448</v>
      </c>
    </row>
    <row r="39" spans="1:4" s="43" customFormat="1" ht="12.75" customHeight="1" hidden="1">
      <c r="A39" s="45" t="s">
        <v>1482</v>
      </c>
      <c r="B39" s="47" t="s">
        <v>297</v>
      </c>
      <c r="C39" s="57" t="s">
        <v>1556</v>
      </c>
      <c r="D39" s="45"/>
    </row>
    <row r="40" spans="1:4" s="43" customFormat="1" ht="12.75" customHeight="1" hidden="1">
      <c r="A40" s="98" t="s">
        <v>1014</v>
      </c>
      <c r="B40" s="47" t="s">
        <v>297</v>
      </c>
      <c r="C40" s="57" t="s">
        <v>369</v>
      </c>
      <c r="D40" s="45"/>
    </row>
    <row r="41" spans="1:4" s="43" customFormat="1" ht="12.75" customHeight="1" hidden="1">
      <c r="A41" s="45" t="s">
        <v>1483</v>
      </c>
      <c r="B41" s="47" t="s">
        <v>297</v>
      </c>
      <c r="C41" s="57" t="s">
        <v>370</v>
      </c>
      <c r="D41" s="45"/>
    </row>
    <row r="42" spans="1:4" s="43" customFormat="1" ht="12.75" customHeight="1" hidden="1">
      <c r="A42" s="45" t="s">
        <v>1484</v>
      </c>
      <c r="B42" s="47" t="s">
        <v>297</v>
      </c>
      <c r="C42" s="57" t="s">
        <v>1693</v>
      </c>
      <c r="D42" s="45"/>
    </row>
    <row r="43" spans="1:4" s="43" customFormat="1" ht="12.75" customHeight="1" hidden="1">
      <c r="A43" s="45" t="s">
        <v>1485</v>
      </c>
      <c r="B43" s="47" t="s">
        <v>297</v>
      </c>
      <c r="C43" s="57" t="s">
        <v>371</v>
      </c>
      <c r="D43" s="45"/>
    </row>
    <row r="44" spans="1:4" s="43" customFormat="1" ht="12.75" customHeight="1" hidden="1">
      <c r="A44" s="45" t="s">
        <v>1015</v>
      </c>
      <c r="B44" s="47" t="s">
        <v>297</v>
      </c>
      <c r="C44" s="57" t="s">
        <v>1694</v>
      </c>
      <c r="D44" s="45"/>
    </row>
    <row r="45" spans="1:4" s="43" customFormat="1" ht="12.75" customHeight="1" hidden="1">
      <c r="A45" s="45" t="s">
        <v>1016</v>
      </c>
      <c r="B45" s="47" t="s">
        <v>297</v>
      </c>
      <c r="C45" s="57" t="s">
        <v>1695</v>
      </c>
      <c r="D45" s="45"/>
    </row>
    <row r="46" spans="1:4" s="43" customFormat="1" ht="12.75" customHeight="1" hidden="1">
      <c r="A46" s="45" t="s">
        <v>1017</v>
      </c>
      <c r="B46" s="47" t="s">
        <v>295</v>
      </c>
      <c r="C46" s="57" t="s">
        <v>372</v>
      </c>
      <c r="D46" s="45"/>
    </row>
    <row r="47" spans="1:4" s="43" customFormat="1" ht="12.75" customHeight="1" hidden="1">
      <c r="A47" s="45" t="s">
        <v>1018</v>
      </c>
      <c r="B47" s="47" t="s">
        <v>295</v>
      </c>
      <c r="C47" s="57" t="s">
        <v>373</v>
      </c>
      <c r="D47" s="45"/>
    </row>
    <row r="48" spans="1:4" s="43" customFormat="1" ht="12.75" customHeight="1" hidden="1">
      <c r="A48" s="45" t="s">
        <v>1019</v>
      </c>
      <c r="B48" s="47" t="s">
        <v>295</v>
      </c>
      <c r="C48" s="57" t="s">
        <v>374</v>
      </c>
      <c r="D48" s="45"/>
    </row>
    <row r="49" spans="1:4" s="43" customFormat="1" ht="12.75" customHeight="1" hidden="1">
      <c r="A49" s="45" t="s">
        <v>1020</v>
      </c>
      <c r="B49" s="47" t="s">
        <v>295</v>
      </c>
      <c r="C49" s="57" t="s">
        <v>375</v>
      </c>
      <c r="D49" s="45"/>
    </row>
    <row r="50" spans="1:4" s="43" customFormat="1" ht="12.75" customHeight="1" hidden="1">
      <c r="A50" s="45" t="s">
        <v>1021</v>
      </c>
      <c r="B50" s="47" t="s">
        <v>295</v>
      </c>
      <c r="C50" s="57" t="s">
        <v>376</v>
      </c>
      <c r="D50" s="45"/>
    </row>
    <row r="51" spans="1:4" s="43" customFormat="1" ht="12.75" customHeight="1" hidden="1">
      <c r="A51" s="45" t="s">
        <v>1486</v>
      </c>
      <c r="B51" s="47" t="s">
        <v>295</v>
      </c>
      <c r="C51" s="57" t="s">
        <v>377</v>
      </c>
      <c r="D51" s="45"/>
    </row>
    <row r="52" spans="1:4" s="43" customFormat="1" ht="12.75" customHeight="1" hidden="1">
      <c r="A52" s="45" t="s">
        <v>1487</v>
      </c>
      <c r="B52" s="47" t="s">
        <v>295</v>
      </c>
      <c r="C52" s="57" t="s">
        <v>1696</v>
      </c>
      <c r="D52" s="45"/>
    </row>
    <row r="53" spans="1:4" s="43" customFormat="1" ht="12.75" customHeight="1" hidden="1">
      <c r="A53" s="45" t="s">
        <v>1022</v>
      </c>
      <c r="B53" s="47" t="s">
        <v>295</v>
      </c>
      <c r="C53" s="57" t="s">
        <v>378</v>
      </c>
      <c r="D53" s="45"/>
    </row>
    <row r="54" spans="1:4" s="43" customFormat="1" ht="12.75" customHeight="1" hidden="1">
      <c r="A54" s="45" t="s">
        <v>1488</v>
      </c>
      <c r="B54" s="47" t="s">
        <v>295</v>
      </c>
      <c r="C54" s="57" t="s">
        <v>1499</v>
      </c>
      <c r="D54" s="45"/>
    </row>
    <row r="55" spans="1:4" s="43" customFormat="1" ht="12.75" customHeight="1" hidden="1">
      <c r="A55" s="45" t="s">
        <v>1008</v>
      </c>
      <c r="B55" s="47" t="s">
        <v>295</v>
      </c>
      <c r="C55" s="57" t="s">
        <v>1505</v>
      </c>
      <c r="D55" s="45"/>
    </row>
    <row r="56" spans="1:4" s="43" customFormat="1" ht="12.75" customHeight="1" hidden="1">
      <c r="A56" s="45" t="s">
        <v>1023</v>
      </c>
      <c r="B56" s="47" t="s">
        <v>295</v>
      </c>
      <c r="C56" s="57" t="s">
        <v>1506</v>
      </c>
      <c r="D56" s="45"/>
    </row>
    <row r="57" spans="1:4" s="43" customFormat="1" ht="12.75" customHeight="1" hidden="1">
      <c r="A57" s="45" t="s">
        <v>1009</v>
      </c>
      <c r="B57" s="47" t="s">
        <v>295</v>
      </c>
      <c r="C57" s="57" t="s">
        <v>1507</v>
      </c>
      <c r="D57" s="45"/>
    </row>
    <row r="58" spans="1:4" s="43" customFormat="1" ht="12.75" customHeight="1" hidden="1">
      <c r="A58" s="98" t="s">
        <v>1746</v>
      </c>
      <c r="B58" s="47" t="s">
        <v>295</v>
      </c>
      <c r="C58" s="57" t="s">
        <v>1508</v>
      </c>
      <c r="D58" s="45"/>
    </row>
    <row r="59" spans="1:4" s="43" customFormat="1" ht="12.75" customHeight="1" hidden="1">
      <c r="A59" s="98"/>
      <c r="B59" s="47" t="s">
        <v>300</v>
      </c>
      <c r="C59" s="57" t="s">
        <v>1565</v>
      </c>
      <c r="D59" s="45"/>
    </row>
    <row r="60" spans="1:4" s="43" customFormat="1" ht="12.75" customHeight="1" hidden="1">
      <c r="A60" s="98"/>
      <c r="B60" s="47" t="s">
        <v>300</v>
      </c>
      <c r="C60" s="57" t="s">
        <v>1566</v>
      </c>
      <c r="D60" s="45"/>
    </row>
    <row r="61" spans="1:4" s="43" customFormat="1" ht="12.75" customHeight="1" hidden="1">
      <c r="A61" s="45"/>
      <c r="B61" s="47" t="s">
        <v>300</v>
      </c>
      <c r="C61" s="57" t="s">
        <v>1567</v>
      </c>
      <c r="D61" s="45"/>
    </row>
    <row r="62" spans="1:4" s="43" customFormat="1" ht="12.75" customHeight="1" hidden="1">
      <c r="A62" s="45"/>
      <c r="B62" s="47" t="s">
        <v>300</v>
      </c>
      <c r="C62" s="57" t="s">
        <v>1568</v>
      </c>
      <c r="D62" s="45"/>
    </row>
    <row r="63" spans="1:4" s="43" customFormat="1" ht="12.75" customHeight="1" hidden="1">
      <c r="A63" s="98"/>
      <c r="B63" s="47" t="s">
        <v>300</v>
      </c>
      <c r="C63" s="57" t="s">
        <v>1569</v>
      </c>
      <c r="D63" s="45"/>
    </row>
    <row r="64" spans="1:4" s="43" customFormat="1" ht="12.75" customHeight="1" hidden="1">
      <c r="A64" s="98"/>
      <c r="B64" s="47" t="s">
        <v>300</v>
      </c>
      <c r="C64" s="57" t="s">
        <v>1570</v>
      </c>
      <c r="D64" s="45"/>
    </row>
    <row r="65" spans="1:4" s="43" customFormat="1" ht="12.75" customHeight="1" hidden="1">
      <c r="A65" s="98"/>
      <c r="B65" s="47" t="s">
        <v>300</v>
      </c>
      <c r="C65" s="57" t="s">
        <v>235</v>
      </c>
      <c r="D65" s="45"/>
    </row>
    <row r="66" spans="1:4" s="43" customFormat="1" ht="12.75" customHeight="1" hidden="1">
      <c r="A66" s="98"/>
      <c r="B66" s="47" t="s">
        <v>300</v>
      </c>
      <c r="C66" s="57" t="s">
        <v>236</v>
      </c>
      <c r="D66" s="45"/>
    </row>
    <row r="67" spans="1:4" s="43" customFormat="1" ht="12.75" customHeight="1" hidden="1">
      <c r="A67" s="98"/>
      <c r="B67" s="47" t="s">
        <v>300</v>
      </c>
      <c r="C67" s="57" t="s">
        <v>237</v>
      </c>
      <c r="D67" s="45"/>
    </row>
    <row r="68" spans="1:4" s="43" customFormat="1" ht="12.75" customHeight="1" hidden="1">
      <c r="A68" s="98"/>
      <c r="B68" s="47" t="s">
        <v>300</v>
      </c>
      <c r="C68" s="57" t="s">
        <v>1697</v>
      </c>
      <c r="D68" s="45"/>
    </row>
    <row r="69" spans="1:4" s="43" customFormat="1" ht="12.75" customHeight="1" hidden="1">
      <c r="A69" s="98"/>
      <c r="B69" s="47" t="s">
        <v>300</v>
      </c>
      <c r="C69" s="57" t="s">
        <v>238</v>
      </c>
      <c r="D69" s="45"/>
    </row>
    <row r="70" spans="1:4" s="43" customFormat="1" ht="12.75" customHeight="1" hidden="1">
      <c r="A70" s="98"/>
      <c r="B70" s="47" t="s">
        <v>300</v>
      </c>
      <c r="C70" s="57" t="s">
        <v>1698</v>
      </c>
      <c r="D70" s="45"/>
    </row>
    <row r="71" spans="1:4" s="43" customFormat="1" ht="12.75" customHeight="1" hidden="1">
      <c r="A71" s="98"/>
      <c r="B71" s="47" t="s">
        <v>300</v>
      </c>
      <c r="C71" s="57" t="s">
        <v>1699</v>
      </c>
      <c r="D71" s="45"/>
    </row>
    <row r="72" spans="1:4" s="43" customFormat="1" ht="12.75" customHeight="1" hidden="1">
      <c r="A72" s="98"/>
      <c r="B72" s="47" t="s">
        <v>300</v>
      </c>
      <c r="C72" s="57" t="s">
        <v>1557</v>
      </c>
      <c r="D72" s="45"/>
    </row>
    <row r="73" spans="1:4" s="43" customFormat="1" ht="12.75" customHeight="1" hidden="1">
      <c r="A73" s="98"/>
      <c r="B73" s="47" t="s">
        <v>300</v>
      </c>
      <c r="C73" s="57" t="s">
        <v>1500</v>
      </c>
      <c r="D73" s="45"/>
    </row>
    <row r="74" spans="1:4" s="43" customFormat="1" ht="12.75" customHeight="1" hidden="1">
      <c r="A74" s="98"/>
      <c r="B74" s="47" t="s">
        <v>300</v>
      </c>
      <c r="C74" s="57" t="s">
        <v>1501</v>
      </c>
      <c r="D74" s="45"/>
    </row>
    <row r="75" spans="1:4" s="43" customFormat="1" ht="12.75" customHeight="1" hidden="1">
      <c r="A75" s="98"/>
      <c r="B75" s="47" t="s">
        <v>298</v>
      </c>
      <c r="C75" s="57" t="s">
        <v>239</v>
      </c>
      <c r="D75" s="45"/>
    </row>
    <row r="76" spans="1:4" s="43" customFormat="1" ht="12.75" customHeight="1" hidden="1">
      <c r="A76" s="98"/>
      <c r="B76" s="47" t="s">
        <v>298</v>
      </c>
      <c r="C76" s="57" t="s">
        <v>240</v>
      </c>
      <c r="D76" s="45"/>
    </row>
    <row r="77" spans="1:4" s="43" customFormat="1" ht="12.75" customHeight="1" hidden="1">
      <c r="A77" s="98"/>
      <c r="B77" s="47" t="s">
        <v>298</v>
      </c>
      <c r="C77" s="57" t="s">
        <v>241</v>
      </c>
      <c r="D77" s="45"/>
    </row>
    <row r="78" spans="1:4" s="43" customFormat="1" ht="12.75" customHeight="1" hidden="1">
      <c r="A78" s="98"/>
      <c r="B78" s="47" t="s">
        <v>298</v>
      </c>
      <c r="C78" s="57" t="s">
        <v>1700</v>
      </c>
      <c r="D78" s="45"/>
    </row>
    <row r="79" spans="1:4" s="43" customFormat="1" ht="12.75" customHeight="1" hidden="1">
      <c r="A79" s="98"/>
      <c r="B79" s="47" t="s">
        <v>298</v>
      </c>
      <c r="C79" s="57" t="s">
        <v>242</v>
      </c>
      <c r="D79" s="45"/>
    </row>
    <row r="80" spans="1:4" s="43" customFormat="1" ht="12.75" customHeight="1" hidden="1">
      <c r="A80" s="98"/>
      <c r="B80" s="47" t="s">
        <v>298</v>
      </c>
      <c r="C80" s="57" t="s">
        <v>1558</v>
      </c>
      <c r="D80" s="45"/>
    </row>
    <row r="81" spans="1:4" s="43" customFormat="1" ht="12.75" customHeight="1" hidden="1">
      <c r="A81" s="98"/>
      <c r="B81" s="47" t="s">
        <v>298</v>
      </c>
      <c r="C81" s="57" t="s">
        <v>1559</v>
      </c>
      <c r="D81" s="45"/>
    </row>
    <row r="82" spans="1:4" s="43" customFormat="1" ht="12.75" customHeight="1" hidden="1">
      <c r="A82" s="98"/>
      <c r="B82" s="47" t="s">
        <v>298</v>
      </c>
      <c r="C82" s="57" t="s">
        <v>1502</v>
      </c>
      <c r="D82" s="45"/>
    </row>
    <row r="83" spans="1:4" s="43" customFormat="1" ht="12.75" customHeight="1" hidden="1">
      <c r="A83" s="98"/>
      <c r="B83" s="47" t="s">
        <v>301</v>
      </c>
      <c r="C83" s="57" t="s">
        <v>243</v>
      </c>
      <c r="D83" s="45"/>
    </row>
    <row r="84" spans="1:4" s="43" customFormat="1" ht="12.75" customHeight="1" hidden="1">
      <c r="A84" s="98"/>
      <c r="B84" s="47" t="s">
        <v>301</v>
      </c>
      <c r="C84" s="57" t="s">
        <v>1560</v>
      </c>
      <c r="D84" s="45"/>
    </row>
    <row r="85" spans="1:4" s="43" customFormat="1" ht="12.75" customHeight="1" hidden="1">
      <c r="A85" s="98"/>
      <c r="B85" s="47" t="s">
        <v>301</v>
      </c>
      <c r="C85" s="57" t="s">
        <v>1561</v>
      </c>
      <c r="D85" s="45"/>
    </row>
    <row r="86" spans="1:4" s="43" customFormat="1" ht="12.75" customHeight="1" hidden="1">
      <c r="A86" s="98"/>
      <c r="B86" s="47" t="s">
        <v>301</v>
      </c>
      <c r="C86" s="57" t="s">
        <v>787</v>
      </c>
      <c r="D86" s="45"/>
    </row>
    <row r="87" spans="1:4" s="43" customFormat="1" ht="12.75" customHeight="1" hidden="1">
      <c r="A87" s="98"/>
      <c r="B87" s="47" t="s">
        <v>301</v>
      </c>
      <c r="C87" s="57" t="s">
        <v>788</v>
      </c>
      <c r="D87" s="45"/>
    </row>
    <row r="88" spans="1:4" s="43" customFormat="1" ht="12.75" customHeight="1" hidden="1">
      <c r="A88" s="98"/>
      <c r="B88" s="47" t="s">
        <v>301</v>
      </c>
      <c r="C88" s="57" t="s">
        <v>789</v>
      </c>
      <c r="D88" s="45"/>
    </row>
    <row r="89" spans="1:4" s="43" customFormat="1" ht="12.75" customHeight="1" hidden="1">
      <c r="A89" s="98"/>
      <c r="B89" s="47" t="s">
        <v>301</v>
      </c>
      <c r="C89" s="57" t="s">
        <v>790</v>
      </c>
      <c r="D89" s="45"/>
    </row>
    <row r="90" spans="1:4" s="43" customFormat="1" ht="12.75" customHeight="1" hidden="1">
      <c r="A90" s="98"/>
      <c r="B90" s="47" t="s">
        <v>301</v>
      </c>
      <c r="C90" s="57" t="s">
        <v>791</v>
      </c>
      <c r="D90" s="45"/>
    </row>
    <row r="91" spans="1:4" s="43" customFormat="1" ht="12.75" customHeight="1" hidden="1">
      <c r="A91" s="98"/>
      <c r="B91" s="47" t="s">
        <v>301</v>
      </c>
      <c r="C91" s="57" t="s">
        <v>1807</v>
      </c>
      <c r="D91" s="45"/>
    </row>
    <row r="92" spans="1:4" s="43" customFormat="1" ht="12.75" customHeight="1" hidden="1">
      <c r="A92" s="98"/>
      <c r="B92" s="47" t="s">
        <v>301</v>
      </c>
      <c r="C92" s="57" t="s">
        <v>1808</v>
      </c>
      <c r="D92" s="45"/>
    </row>
    <row r="93" spans="1:4" s="43" customFormat="1" ht="12.75" customHeight="1" hidden="1">
      <c r="A93" s="98"/>
      <c r="B93" s="47" t="s">
        <v>301</v>
      </c>
      <c r="C93" s="57" t="s">
        <v>1701</v>
      </c>
      <c r="D93" s="45"/>
    </row>
    <row r="94" spans="1:4" s="43" customFormat="1" ht="12.75" customHeight="1" hidden="1">
      <c r="A94" s="98"/>
      <c r="B94" s="47" t="s">
        <v>301</v>
      </c>
      <c r="C94" s="57" t="s">
        <v>1809</v>
      </c>
      <c r="D94" s="45"/>
    </row>
    <row r="95" spans="1:4" s="43" customFormat="1" ht="12.75" customHeight="1" hidden="1">
      <c r="A95" s="98"/>
      <c r="B95" s="47" t="s">
        <v>301</v>
      </c>
      <c r="C95" s="57" t="s">
        <v>1702</v>
      </c>
      <c r="D95" s="45"/>
    </row>
    <row r="96" spans="1:4" s="43" customFormat="1" ht="12.75" customHeight="1" hidden="1">
      <c r="A96" s="98"/>
      <c r="B96" s="47" t="s">
        <v>301</v>
      </c>
      <c r="C96" s="57" t="s">
        <v>1810</v>
      </c>
      <c r="D96" s="45"/>
    </row>
    <row r="97" spans="1:4" s="43" customFormat="1" ht="12.75" customHeight="1" hidden="1">
      <c r="A97" s="98"/>
      <c r="B97" s="47" t="s">
        <v>301</v>
      </c>
      <c r="C97" s="57" t="s">
        <v>1811</v>
      </c>
      <c r="D97" s="45"/>
    </row>
    <row r="98" spans="1:4" s="43" customFormat="1" ht="12.75" customHeight="1" hidden="1">
      <c r="A98" s="98"/>
      <c r="B98" s="47" t="s">
        <v>301</v>
      </c>
      <c r="C98" s="57" t="s">
        <v>1812</v>
      </c>
      <c r="D98" s="45"/>
    </row>
    <row r="99" spans="1:4" s="43" customFormat="1" ht="12.75" customHeight="1" hidden="1">
      <c r="A99" s="98"/>
      <c r="B99" s="47" t="s">
        <v>301</v>
      </c>
      <c r="C99" s="57" t="s">
        <v>1813</v>
      </c>
      <c r="D99" s="45"/>
    </row>
    <row r="100" spans="1:4" s="43" customFormat="1" ht="12.75" customHeight="1" hidden="1">
      <c r="A100" s="98"/>
      <c r="B100" s="47" t="s">
        <v>301</v>
      </c>
      <c r="C100" s="57" t="s">
        <v>1814</v>
      </c>
      <c r="D100" s="45"/>
    </row>
    <row r="101" spans="1:4" s="43" customFormat="1" ht="12.75" customHeight="1" hidden="1">
      <c r="A101" s="98"/>
      <c r="B101" s="47" t="s">
        <v>301</v>
      </c>
      <c r="C101" s="57" t="s">
        <v>1815</v>
      </c>
      <c r="D101" s="45"/>
    </row>
    <row r="102" spans="1:4" s="43" customFormat="1" ht="12.75" customHeight="1" hidden="1">
      <c r="A102" s="98"/>
      <c r="B102" s="47" t="s">
        <v>301</v>
      </c>
      <c r="C102" s="57" t="s">
        <v>1816</v>
      </c>
      <c r="D102" s="45"/>
    </row>
    <row r="103" spans="1:4" s="43" customFormat="1" ht="12.75" customHeight="1" hidden="1">
      <c r="A103" s="98"/>
      <c r="B103" s="47" t="s">
        <v>301</v>
      </c>
      <c r="C103" s="57" t="s">
        <v>1817</v>
      </c>
      <c r="D103" s="45"/>
    </row>
    <row r="104" spans="1:4" s="43" customFormat="1" ht="12.75" customHeight="1" hidden="1">
      <c r="A104" s="98"/>
      <c r="B104" s="47" t="s">
        <v>301</v>
      </c>
      <c r="C104" s="57" t="s">
        <v>248</v>
      </c>
      <c r="D104" s="45"/>
    </row>
    <row r="105" spans="1:4" s="43" customFormat="1" ht="12.75" customHeight="1" hidden="1">
      <c r="A105" s="98"/>
      <c r="B105" s="47" t="s">
        <v>301</v>
      </c>
      <c r="C105" s="57" t="s">
        <v>1703</v>
      </c>
      <c r="D105" s="45"/>
    </row>
    <row r="106" spans="1:4" s="43" customFormat="1" ht="12.75" customHeight="1" hidden="1">
      <c r="A106" s="98"/>
      <c r="B106" s="47" t="s">
        <v>301</v>
      </c>
      <c r="C106" s="57" t="s">
        <v>401</v>
      </c>
      <c r="D106" s="45"/>
    </row>
    <row r="107" spans="1:4" s="43" customFormat="1" ht="12.75" customHeight="1" hidden="1">
      <c r="A107" s="98"/>
      <c r="B107" s="47" t="s">
        <v>301</v>
      </c>
      <c r="C107" s="57" t="s">
        <v>1704</v>
      </c>
      <c r="D107" s="45"/>
    </row>
    <row r="108" spans="1:4" s="43" customFormat="1" ht="12.75" customHeight="1" hidden="1">
      <c r="A108" s="98"/>
      <c r="B108" s="47" t="s">
        <v>301</v>
      </c>
      <c r="C108" s="57" t="s">
        <v>1705</v>
      </c>
      <c r="D108" s="45"/>
    </row>
    <row r="109" spans="1:4" s="43" customFormat="1" ht="12.75" customHeight="1" hidden="1">
      <c r="A109" s="98"/>
      <c r="B109" s="47" t="s">
        <v>301</v>
      </c>
      <c r="C109" s="57" t="s">
        <v>1706</v>
      </c>
      <c r="D109" s="45"/>
    </row>
    <row r="110" spans="1:4" s="43" customFormat="1" ht="12.75" customHeight="1" hidden="1">
      <c r="A110" s="98"/>
      <c r="B110" s="47" t="s">
        <v>301</v>
      </c>
      <c r="C110" s="57" t="s">
        <v>1062</v>
      </c>
      <c r="D110" s="45"/>
    </row>
    <row r="111" spans="1:4" s="43" customFormat="1" ht="12.75" customHeight="1" hidden="1">
      <c r="A111" s="98"/>
      <c r="B111" s="47" t="s">
        <v>303</v>
      </c>
      <c r="C111" s="57" t="s">
        <v>249</v>
      </c>
      <c r="D111" s="45"/>
    </row>
    <row r="112" spans="1:4" s="43" customFormat="1" ht="12.75" customHeight="1" hidden="1">
      <c r="A112" s="98"/>
      <c r="B112" s="47" t="s">
        <v>303</v>
      </c>
      <c r="C112" s="57" t="s">
        <v>250</v>
      </c>
      <c r="D112" s="45"/>
    </row>
    <row r="113" spans="1:4" s="43" customFormat="1" ht="12.75" customHeight="1" hidden="1">
      <c r="A113" s="98"/>
      <c r="B113" s="47" t="s">
        <v>303</v>
      </c>
      <c r="C113" s="57" t="s">
        <v>251</v>
      </c>
      <c r="D113" s="45"/>
    </row>
    <row r="114" spans="1:4" s="43" customFormat="1" ht="12.75" customHeight="1" hidden="1">
      <c r="A114" s="98"/>
      <c r="B114" s="47" t="s">
        <v>303</v>
      </c>
      <c r="C114" s="57" t="s">
        <v>252</v>
      </c>
      <c r="D114" s="45"/>
    </row>
    <row r="115" spans="1:4" s="43" customFormat="1" ht="12.75" customHeight="1" hidden="1">
      <c r="A115" s="98"/>
      <c r="B115" s="47" t="s">
        <v>303</v>
      </c>
      <c r="C115" s="57" t="s">
        <v>253</v>
      </c>
      <c r="D115" s="45"/>
    </row>
    <row r="116" spans="1:4" s="43" customFormat="1" ht="12.75" customHeight="1" hidden="1">
      <c r="A116" s="98"/>
      <c r="B116" s="47" t="s">
        <v>303</v>
      </c>
      <c r="C116" s="57" t="s">
        <v>1040</v>
      </c>
      <c r="D116" s="45"/>
    </row>
    <row r="117" spans="1:4" s="43" customFormat="1" ht="12.75" customHeight="1" hidden="1">
      <c r="A117" s="98"/>
      <c r="B117" s="47" t="s">
        <v>303</v>
      </c>
      <c r="C117" s="57" t="s">
        <v>1707</v>
      </c>
      <c r="D117" s="45"/>
    </row>
    <row r="118" spans="1:4" s="43" customFormat="1" ht="12.75" customHeight="1" hidden="1">
      <c r="A118" s="98"/>
      <c r="B118" s="47" t="s">
        <v>303</v>
      </c>
      <c r="C118" s="57" t="s">
        <v>1041</v>
      </c>
      <c r="D118" s="45"/>
    </row>
    <row r="119" spans="1:4" s="43" customFormat="1" ht="12.75" customHeight="1" hidden="1">
      <c r="A119" s="98"/>
      <c r="B119" s="47" t="s">
        <v>303</v>
      </c>
      <c r="C119" s="57" t="s">
        <v>1042</v>
      </c>
      <c r="D119" s="45"/>
    </row>
    <row r="120" spans="1:4" s="43" customFormat="1" ht="12.75" customHeight="1" hidden="1">
      <c r="A120" s="98"/>
      <c r="B120" s="47" t="s">
        <v>303</v>
      </c>
      <c r="C120" s="57" t="s">
        <v>1708</v>
      </c>
      <c r="D120" s="45"/>
    </row>
    <row r="121" spans="1:4" s="43" customFormat="1" ht="12.75" customHeight="1" hidden="1">
      <c r="A121" s="98"/>
      <c r="B121" s="47" t="s">
        <v>303</v>
      </c>
      <c r="C121" s="57" t="s">
        <v>1709</v>
      </c>
      <c r="D121" s="45"/>
    </row>
    <row r="122" spans="1:4" s="43" customFormat="1" ht="12.75" customHeight="1" hidden="1">
      <c r="A122" s="98"/>
      <c r="B122" s="47" t="s">
        <v>303</v>
      </c>
      <c r="C122" s="57" t="s">
        <v>1710</v>
      </c>
      <c r="D122" s="45"/>
    </row>
    <row r="123" spans="1:4" s="43" customFormat="1" ht="12.75" customHeight="1" hidden="1">
      <c r="A123" s="98"/>
      <c r="B123" s="47" t="s">
        <v>302</v>
      </c>
      <c r="C123" s="57" t="s">
        <v>1043</v>
      </c>
      <c r="D123" s="45"/>
    </row>
    <row r="124" spans="1:4" s="43" customFormat="1" ht="12.75" customHeight="1" hidden="1">
      <c r="A124" s="98"/>
      <c r="B124" s="47" t="s">
        <v>302</v>
      </c>
      <c r="C124" s="57" t="s">
        <v>1044</v>
      </c>
      <c r="D124" s="45"/>
    </row>
    <row r="125" spans="1:4" s="43" customFormat="1" ht="12.75" customHeight="1" hidden="1">
      <c r="A125" s="98"/>
      <c r="B125" s="47" t="s">
        <v>302</v>
      </c>
      <c r="C125" s="57" t="s">
        <v>1045</v>
      </c>
      <c r="D125" s="45"/>
    </row>
    <row r="126" spans="1:4" s="43" customFormat="1" ht="12.75" customHeight="1" hidden="1">
      <c r="A126" s="98"/>
      <c r="B126" s="47" t="s">
        <v>302</v>
      </c>
      <c r="C126" s="57" t="s">
        <v>1711</v>
      </c>
      <c r="D126" s="45"/>
    </row>
    <row r="127" spans="1:4" s="43" customFormat="1" ht="12.75" customHeight="1" hidden="1">
      <c r="A127" s="98"/>
      <c r="B127" s="47" t="s">
        <v>302</v>
      </c>
      <c r="C127" s="57" t="s">
        <v>1046</v>
      </c>
      <c r="D127" s="45"/>
    </row>
    <row r="128" spans="1:4" s="43" customFormat="1" ht="12.75" customHeight="1" hidden="1">
      <c r="A128" s="98"/>
      <c r="B128" s="47" t="s">
        <v>302</v>
      </c>
      <c r="C128" s="57" t="s">
        <v>1712</v>
      </c>
      <c r="D128" s="45"/>
    </row>
    <row r="129" spans="1:4" s="43" customFormat="1" ht="12.75" customHeight="1" hidden="1">
      <c r="A129" s="98"/>
      <c r="B129" s="47" t="s">
        <v>302</v>
      </c>
      <c r="C129" s="57" t="s">
        <v>1047</v>
      </c>
      <c r="D129" s="45"/>
    </row>
    <row r="130" spans="1:4" s="43" customFormat="1" ht="12.75" customHeight="1" hidden="1">
      <c r="A130" s="98"/>
      <c r="B130" s="47" t="s">
        <v>302</v>
      </c>
      <c r="C130" s="57" t="s">
        <v>1048</v>
      </c>
      <c r="D130" s="45"/>
    </row>
    <row r="131" spans="1:4" s="43" customFormat="1" ht="12.75" customHeight="1" hidden="1">
      <c r="A131" s="98"/>
      <c r="B131" s="47" t="s">
        <v>302</v>
      </c>
      <c r="C131" s="57" t="s">
        <v>1049</v>
      </c>
      <c r="D131" s="45"/>
    </row>
    <row r="132" spans="1:4" s="43" customFormat="1" ht="12.75" customHeight="1" hidden="1">
      <c r="A132" s="98"/>
      <c r="B132" s="47" t="s">
        <v>302</v>
      </c>
      <c r="C132" s="57" t="s">
        <v>1050</v>
      </c>
      <c r="D132" s="45"/>
    </row>
    <row r="133" spans="1:4" s="43" customFormat="1" ht="12.75" customHeight="1" hidden="1">
      <c r="A133" s="98"/>
      <c r="B133" s="47" t="s">
        <v>302</v>
      </c>
      <c r="C133" s="57" t="s">
        <v>1509</v>
      </c>
      <c r="D133" s="45"/>
    </row>
    <row r="134" spans="1:4" s="43" customFormat="1" ht="12.75" customHeight="1" hidden="1">
      <c r="A134" s="98"/>
      <c r="B134" s="47" t="s">
        <v>302</v>
      </c>
      <c r="C134" s="57" t="s">
        <v>1510</v>
      </c>
      <c r="D134" s="45"/>
    </row>
    <row r="135" spans="1:4" s="43" customFormat="1" ht="12.75" customHeight="1" hidden="1">
      <c r="A135" s="98"/>
      <c r="B135" s="47" t="s">
        <v>302</v>
      </c>
      <c r="C135" s="57" t="s">
        <v>1511</v>
      </c>
      <c r="D135" s="45"/>
    </row>
    <row r="136" spans="1:4" s="43" customFormat="1" ht="12.75" customHeight="1" hidden="1">
      <c r="A136" s="98"/>
      <c r="B136" s="47" t="s">
        <v>302</v>
      </c>
      <c r="C136" s="57" t="s">
        <v>1512</v>
      </c>
      <c r="D136" s="45"/>
    </row>
    <row r="137" spans="1:4" s="43" customFormat="1" ht="12.75" customHeight="1" hidden="1">
      <c r="A137" s="98"/>
      <c r="B137" s="47" t="s">
        <v>299</v>
      </c>
      <c r="C137" s="57" t="s">
        <v>1051</v>
      </c>
      <c r="D137" s="45"/>
    </row>
    <row r="138" spans="1:4" s="43" customFormat="1" ht="12.75" customHeight="1" hidden="1">
      <c r="A138" s="98"/>
      <c r="B138" s="47" t="s">
        <v>299</v>
      </c>
      <c r="C138" s="57" t="s">
        <v>1713</v>
      </c>
      <c r="D138" s="45"/>
    </row>
    <row r="139" spans="1:4" s="43" customFormat="1" ht="12.75" customHeight="1" hidden="1">
      <c r="A139" s="98"/>
      <c r="B139" s="47" t="s">
        <v>299</v>
      </c>
      <c r="C139" s="57" t="s">
        <v>283</v>
      </c>
      <c r="D139" s="45"/>
    </row>
    <row r="140" spans="1:4" s="43" customFormat="1" ht="12.75" customHeight="1" hidden="1">
      <c r="A140" s="98"/>
      <c r="B140" s="47" t="s">
        <v>299</v>
      </c>
      <c r="C140" s="57" t="s">
        <v>1714</v>
      </c>
      <c r="D140" s="45"/>
    </row>
    <row r="141" spans="1:4" s="43" customFormat="1" ht="12.75" customHeight="1" hidden="1">
      <c r="A141" s="98"/>
      <c r="B141" s="47" t="s">
        <v>299</v>
      </c>
      <c r="C141" s="57" t="s">
        <v>1513</v>
      </c>
      <c r="D141" s="45"/>
    </row>
    <row r="142" spans="1:4" s="43" customFormat="1" ht="12.75" customHeight="1" hidden="1">
      <c r="A142" s="98"/>
      <c r="B142" s="47" t="s">
        <v>299</v>
      </c>
      <c r="C142" s="57" t="s">
        <v>1514</v>
      </c>
      <c r="D142" s="45"/>
    </row>
    <row r="143" spans="1:4" s="43" customFormat="1" ht="12.75" customHeight="1" hidden="1">
      <c r="A143" s="98"/>
      <c r="B143" s="47" t="s">
        <v>299</v>
      </c>
      <c r="C143" s="57" t="s">
        <v>1515</v>
      </c>
      <c r="D143" s="45"/>
    </row>
    <row r="144" spans="1:4" s="43" customFormat="1" ht="12.75" customHeight="1" hidden="1">
      <c r="A144" s="98"/>
      <c r="B144" s="47" t="s">
        <v>299</v>
      </c>
      <c r="C144" s="57" t="s">
        <v>1516</v>
      </c>
      <c r="D144" s="45"/>
    </row>
    <row r="145" spans="1:4" s="43" customFormat="1" ht="12.75" customHeight="1" hidden="1">
      <c r="A145" s="98"/>
      <c r="B145" s="47" t="s">
        <v>299</v>
      </c>
      <c r="C145" s="57" t="s">
        <v>1063</v>
      </c>
      <c r="D145" s="45"/>
    </row>
    <row r="146" spans="1:4" s="43" customFormat="1" ht="12.75" customHeight="1" hidden="1">
      <c r="A146" s="98"/>
      <c r="B146" s="47" t="s">
        <v>1843</v>
      </c>
      <c r="C146" s="57" t="s">
        <v>284</v>
      </c>
      <c r="D146" s="45"/>
    </row>
    <row r="147" spans="1:4" s="43" customFormat="1" ht="12.75" customHeight="1" hidden="1">
      <c r="A147" s="98"/>
      <c r="B147" s="47" t="s">
        <v>1843</v>
      </c>
      <c r="C147" s="57" t="s">
        <v>285</v>
      </c>
      <c r="D147" s="45"/>
    </row>
    <row r="148" spans="1:4" s="43" customFormat="1" ht="12.75" customHeight="1" hidden="1">
      <c r="A148" s="98"/>
      <c r="B148" s="47" t="s">
        <v>1843</v>
      </c>
      <c r="C148" s="57" t="s">
        <v>1715</v>
      </c>
      <c r="D148" s="45"/>
    </row>
    <row r="149" spans="1:4" s="43" customFormat="1" ht="12.75" customHeight="1" hidden="1">
      <c r="A149" s="98"/>
      <c r="B149" s="47" t="s">
        <v>1843</v>
      </c>
      <c r="C149" s="57" t="s">
        <v>286</v>
      </c>
      <c r="D149" s="45"/>
    </row>
    <row r="150" spans="1:4" s="43" customFormat="1" ht="12.75" customHeight="1" hidden="1">
      <c r="A150" s="98"/>
      <c r="B150" s="47" t="s">
        <v>1843</v>
      </c>
      <c r="C150" s="57" t="s">
        <v>287</v>
      </c>
      <c r="D150" s="45"/>
    </row>
    <row r="151" spans="1:4" s="43" customFormat="1" ht="12.75" customHeight="1" hidden="1">
      <c r="A151" s="98"/>
      <c r="B151" s="47" t="s">
        <v>1843</v>
      </c>
      <c r="C151" s="57" t="s">
        <v>288</v>
      </c>
      <c r="D151" s="45"/>
    </row>
    <row r="152" spans="1:4" s="43" customFormat="1" ht="12.75" customHeight="1" hidden="1">
      <c r="A152" s="98"/>
      <c r="B152" s="47" t="s">
        <v>1843</v>
      </c>
      <c r="C152" s="57" t="s">
        <v>1517</v>
      </c>
      <c r="D152" s="45"/>
    </row>
    <row r="153" spans="1:4" s="43" customFormat="1" ht="12.75" customHeight="1" hidden="1">
      <c r="A153" s="98"/>
      <c r="B153" s="47" t="s">
        <v>1843</v>
      </c>
      <c r="C153" s="57" t="s">
        <v>1064</v>
      </c>
      <c r="D153" s="45"/>
    </row>
    <row r="154" spans="1:4" s="43" customFormat="1" ht="12.75" customHeight="1" hidden="1">
      <c r="A154" s="98"/>
      <c r="B154" s="47" t="s">
        <v>1844</v>
      </c>
      <c r="C154" s="57" t="s">
        <v>289</v>
      </c>
      <c r="D154" s="45"/>
    </row>
    <row r="155" spans="1:4" s="43" customFormat="1" ht="12.75" customHeight="1" hidden="1">
      <c r="A155" s="98"/>
      <c r="B155" s="47" t="s">
        <v>1844</v>
      </c>
      <c r="C155" s="57" t="s">
        <v>290</v>
      </c>
      <c r="D155" s="45"/>
    </row>
    <row r="156" spans="1:4" s="43" customFormat="1" ht="12.75" customHeight="1" hidden="1">
      <c r="A156" s="98"/>
      <c r="B156" s="47" t="s">
        <v>1844</v>
      </c>
      <c r="C156" s="57" t="s">
        <v>1716</v>
      </c>
      <c r="D156" s="45"/>
    </row>
    <row r="157" spans="1:4" s="43" customFormat="1" ht="12.75" customHeight="1" hidden="1">
      <c r="A157" s="98"/>
      <c r="B157" s="47" t="s">
        <v>1844</v>
      </c>
      <c r="C157" s="57" t="s">
        <v>1717</v>
      </c>
      <c r="D157" s="45"/>
    </row>
    <row r="158" spans="1:4" s="43" customFormat="1" ht="12.75" customHeight="1" hidden="1">
      <c r="A158" s="98"/>
      <c r="B158" s="47" t="s">
        <v>1844</v>
      </c>
      <c r="C158" s="57" t="s">
        <v>254</v>
      </c>
      <c r="D158" s="45"/>
    </row>
    <row r="159" spans="1:4" s="43" customFormat="1" ht="12.75" customHeight="1" hidden="1">
      <c r="A159" s="98"/>
      <c r="B159" s="47" t="s">
        <v>1844</v>
      </c>
      <c r="C159" s="57" t="s">
        <v>1518</v>
      </c>
      <c r="D159" s="45"/>
    </row>
    <row r="160" spans="1:4" s="43" customFormat="1" ht="12.75" customHeight="1" hidden="1">
      <c r="A160" s="98"/>
      <c r="B160" s="47" t="s">
        <v>1844</v>
      </c>
      <c r="C160" s="57" t="s">
        <v>1519</v>
      </c>
      <c r="D160" s="45"/>
    </row>
    <row r="161" spans="1:4" s="43" customFormat="1" ht="12.75" customHeight="1" hidden="1">
      <c r="A161" s="98"/>
      <c r="B161" s="47" t="s">
        <v>1844</v>
      </c>
      <c r="C161" s="57" t="s">
        <v>1520</v>
      </c>
      <c r="D161" s="45"/>
    </row>
    <row r="162" spans="1:4" s="43" customFormat="1" ht="12.75" customHeight="1" hidden="1">
      <c r="A162" s="98"/>
      <c r="B162" s="47" t="s">
        <v>1844</v>
      </c>
      <c r="C162" s="57" t="s">
        <v>1521</v>
      </c>
      <c r="D162" s="45"/>
    </row>
    <row r="163" spans="1:4" s="43" customFormat="1" ht="12.75" customHeight="1" hidden="1">
      <c r="A163" s="98"/>
      <c r="B163" s="47" t="s">
        <v>1844</v>
      </c>
      <c r="C163" s="57" t="s">
        <v>1747</v>
      </c>
      <c r="D163" s="45"/>
    </row>
    <row r="164" spans="1:4" s="43" customFormat="1" ht="12.75" customHeight="1" hidden="1">
      <c r="A164" s="98"/>
      <c r="B164" s="47" t="s">
        <v>1844</v>
      </c>
      <c r="C164" s="57" t="s">
        <v>1779</v>
      </c>
      <c r="D164" s="45"/>
    </row>
    <row r="165" spans="1:4" s="43" customFormat="1" ht="12.75" customHeight="1" hidden="1">
      <c r="A165" s="98"/>
      <c r="B165" s="47" t="s">
        <v>1844</v>
      </c>
      <c r="C165" s="57" t="s">
        <v>1780</v>
      </c>
      <c r="D165" s="45"/>
    </row>
    <row r="166" spans="1:4" s="43" customFormat="1" ht="12.75" customHeight="1" hidden="1">
      <c r="A166" s="98"/>
      <c r="B166" s="47" t="s">
        <v>1775</v>
      </c>
      <c r="C166" s="57" t="s">
        <v>1457</v>
      </c>
      <c r="D166" s="45"/>
    </row>
    <row r="167" spans="1:4" s="43" customFormat="1" ht="12.75" customHeight="1" hidden="1">
      <c r="A167" s="98"/>
      <c r="B167" s="47" t="s">
        <v>1775</v>
      </c>
      <c r="C167" s="57" t="s">
        <v>1458</v>
      </c>
      <c r="D167" s="45"/>
    </row>
    <row r="168" spans="1:4" s="43" customFormat="1" ht="12.75" customHeight="1" hidden="1">
      <c r="A168" s="98"/>
      <c r="B168" s="47" t="s">
        <v>1775</v>
      </c>
      <c r="C168" s="57" t="s">
        <v>1459</v>
      </c>
      <c r="D168" s="45"/>
    </row>
    <row r="169" spans="1:4" s="43" customFormat="1" ht="12.75" customHeight="1" hidden="1">
      <c r="A169" s="98"/>
      <c r="B169" s="47" t="s">
        <v>1775</v>
      </c>
      <c r="C169" s="57" t="s">
        <v>1460</v>
      </c>
      <c r="D169" s="45"/>
    </row>
    <row r="170" spans="1:4" s="43" customFormat="1" ht="12.75" customHeight="1" hidden="1">
      <c r="A170" s="98"/>
      <c r="B170" s="47" t="s">
        <v>1775</v>
      </c>
      <c r="C170" s="57" t="s">
        <v>1461</v>
      </c>
      <c r="D170" s="45"/>
    </row>
    <row r="171" spans="1:4" s="43" customFormat="1" ht="12.75" customHeight="1" hidden="1">
      <c r="A171" s="98"/>
      <c r="B171" s="47" t="s">
        <v>1775</v>
      </c>
      <c r="C171" s="57" t="s">
        <v>1462</v>
      </c>
      <c r="D171" s="45"/>
    </row>
    <row r="172" spans="1:4" s="43" customFormat="1" ht="12.75" customHeight="1" hidden="1">
      <c r="A172" s="98"/>
      <c r="B172" s="47" t="s">
        <v>1775</v>
      </c>
      <c r="C172" s="57" t="s">
        <v>1463</v>
      </c>
      <c r="D172" s="45"/>
    </row>
    <row r="173" spans="1:4" s="43" customFormat="1" ht="12.75" customHeight="1" hidden="1">
      <c r="A173" s="98"/>
      <c r="B173" s="47" t="s">
        <v>1775</v>
      </c>
      <c r="C173" s="57" t="s">
        <v>1464</v>
      </c>
      <c r="D173" s="45"/>
    </row>
    <row r="174" spans="1:4" s="43" customFormat="1" ht="12.75" customHeight="1" hidden="1">
      <c r="A174" s="98"/>
      <c r="B174" s="47" t="s">
        <v>1775</v>
      </c>
      <c r="C174" s="57" t="s">
        <v>1465</v>
      </c>
      <c r="D174" s="45"/>
    </row>
    <row r="175" spans="1:4" s="43" customFormat="1" ht="12.75" customHeight="1" hidden="1">
      <c r="A175" s="98"/>
      <c r="B175" s="47" t="s">
        <v>1775</v>
      </c>
      <c r="C175" s="57" t="s">
        <v>1466</v>
      </c>
      <c r="D175" s="45"/>
    </row>
    <row r="176" spans="1:4" s="43" customFormat="1" ht="12.75" customHeight="1" hidden="1">
      <c r="A176" s="98"/>
      <c r="B176" s="47" t="s">
        <v>1775</v>
      </c>
      <c r="C176" s="57" t="s">
        <v>1718</v>
      </c>
      <c r="D176" s="45"/>
    </row>
    <row r="177" spans="1:4" s="43" customFormat="1" ht="12.75" customHeight="1" hidden="1">
      <c r="A177" s="98"/>
      <c r="B177" s="47" t="s">
        <v>1775</v>
      </c>
      <c r="C177" s="57" t="s">
        <v>1719</v>
      </c>
      <c r="D177" s="45"/>
    </row>
    <row r="178" spans="1:4" s="43" customFormat="1" ht="12.75" customHeight="1" hidden="1">
      <c r="A178" s="98"/>
      <c r="B178" s="47" t="s">
        <v>1775</v>
      </c>
      <c r="C178" s="57" t="s">
        <v>1467</v>
      </c>
      <c r="D178" s="45"/>
    </row>
    <row r="179" spans="1:4" s="43" customFormat="1" ht="12.75" customHeight="1" hidden="1">
      <c r="A179" s="98"/>
      <c r="B179" s="47" t="s">
        <v>1775</v>
      </c>
      <c r="C179" s="57" t="s">
        <v>379</v>
      </c>
      <c r="D179" s="45"/>
    </row>
    <row r="180" spans="1:4" s="43" customFormat="1" ht="12.75" customHeight="1" hidden="1">
      <c r="A180" s="98"/>
      <c r="B180" s="47" t="s">
        <v>1819</v>
      </c>
      <c r="C180" s="57" t="s">
        <v>1468</v>
      </c>
      <c r="D180" s="45"/>
    </row>
    <row r="181" spans="1:4" s="43" customFormat="1" ht="12.75" customHeight="1" hidden="1">
      <c r="A181" s="98"/>
      <c r="B181" s="47" t="s">
        <v>1819</v>
      </c>
      <c r="C181" s="57" t="s">
        <v>476</v>
      </c>
      <c r="D181" s="45"/>
    </row>
    <row r="182" spans="1:4" s="43" customFormat="1" ht="12.75" customHeight="1" hidden="1">
      <c r="A182" s="98"/>
      <c r="B182" s="47" t="s">
        <v>1819</v>
      </c>
      <c r="C182" s="57" t="s">
        <v>1720</v>
      </c>
      <c r="D182" s="45"/>
    </row>
    <row r="183" spans="1:4" s="43" customFormat="1" ht="12.75" customHeight="1" hidden="1">
      <c r="A183" s="98"/>
      <c r="B183" s="47" t="s">
        <v>1819</v>
      </c>
      <c r="C183" s="57" t="s">
        <v>477</v>
      </c>
      <c r="D183" s="45"/>
    </row>
    <row r="184" spans="1:4" s="43" customFormat="1" ht="12.75" customHeight="1" hidden="1">
      <c r="A184" s="98"/>
      <c r="B184" s="47" t="s">
        <v>1819</v>
      </c>
      <c r="C184" s="57" t="s">
        <v>1721</v>
      </c>
      <c r="D184" s="45"/>
    </row>
    <row r="185" spans="1:4" s="43" customFormat="1" ht="12.75" customHeight="1" hidden="1">
      <c r="A185" s="98"/>
      <c r="B185" s="47" t="s">
        <v>1819</v>
      </c>
      <c r="C185" s="57" t="s">
        <v>1722</v>
      </c>
      <c r="D185" s="45"/>
    </row>
    <row r="186" spans="1:4" s="43" customFormat="1" ht="12.75" customHeight="1" hidden="1">
      <c r="A186" s="98"/>
      <c r="B186" s="47" t="s">
        <v>1819</v>
      </c>
      <c r="C186" s="57" t="s">
        <v>1723</v>
      </c>
      <c r="D186" s="45"/>
    </row>
    <row r="187" spans="1:4" s="43" customFormat="1" ht="12.75" customHeight="1" hidden="1">
      <c r="A187" s="98"/>
      <c r="B187" s="47" t="s">
        <v>1819</v>
      </c>
      <c r="C187" s="57" t="s">
        <v>1724</v>
      </c>
      <c r="D187" s="45"/>
    </row>
    <row r="188" spans="1:4" s="43" customFormat="1" ht="12.75" customHeight="1" hidden="1">
      <c r="A188" s="98"/>
      <c r="B188" s="47" t="s">
        <v>1819</v>
      </c>
      <c r="C188" s="57" t="s">
        <v>1725</v>
      </c>
      <c r="D188" s="45"/>
    </row>
    <row r="189" spans="1:4" s="43" customFormat="1" ht="12.75" customHeight="1" hidden="1">
      <c r="A189" s="98"/>
      <c r="B189" s="47" t="s">
        <v>1819</v>
      </c>
      <c r="C189" s="57" t="s">
        <v>1065</v>
      </c>
      <c r="D189" s="45"/>
    </row>
    <row r="190" spans="1:4" s="43" customFormat="1" ht="12.75" customHeight="1" hidden="1">
      <c r="A190" s="98"/>
      <c r="B190" s="47" t="s">
        <v>1819</v>
      </c>
      <c r="C190" s="57" t="s">
        <v>1066</v>
      </c>
      <c r="D190" s="45"/>
    </row>
    <row r="191" spans="1:4" s="43" customFormat="1" ht="12.75" customHeight="1" hidden="1">
      <c r="A191" s="98"/>
      <c r="B191" s="47" t="s">
        <v>1819</v>
      </c>
      <c r="C191" s="57" t="s">
        <v>1067</v>
      </c>
      <c r="D191" s="45"/>
    </row>
    <row r="192" spans="1:4" s="43" customFormat="1" ht="12.75" customHeight="1" hidden="1">
      <c r="A192" s="98"/>
      <c r="B192" s="47" t="s">
        <v>1820</v>
      </c>
      <c r="C192" s="57" t="s">
        <v>478</v>
      </c>
      <c r="D192" s="45"/>
    </row>
    <row r="193" spans="1:4" s="43" customFormat="1" ht="12.75" customHeight="1" hidden="1">
      <c r="A193" s="98"/>
      <c r="B193" s="47" t="s">
        <v>1820</v>
      </c>
      <c r="C193" s="57" t="s">
        <v>479</v>
      </c>
      <c r="D193" s="45"/>
    </row>
    <row r="194" spans="1:4" s="43" customFormat="1" ht="12.75" customHeight="1" hidden="1">
      <c r="A194" s="98"/>
      <c r="B194" s="47" t="s">
        <v>1820</v>
      </c>
      <c r="C194" s="57" t="s">
        <v>480</v>
      </c>
      <c r="D194" s="45"/>
    </row>
    <row r="195" spans="1:4" s="43" customFormat="1" ht="12.75" customHeight="1" hidden="1">
      <c r="A195" s="98"/>
      <c r="B195" s="47" t="s">
        <v>1820</v>
      </c>
      <c r="C195" s="57" t="s">
        <v>481</v>
      </c>
      <c r="D195" s="45"/>
    </row>
    <row r="196" spans="1:4" s="43" customFormat="1" ht="12.75" customHeight="1" hidden="1">
      <c r="A196" s="98"/>
      <c r="B196" s="47" t="s">
        <v>1820</v>
      </c>
      <c r="C196" s="57" t="s">
        <v>482</v>
      </c>
      <c r="D196" s="45"/>
    </row>
    <row r="197" spans="1:4" s="43" customFormat="1" ht="12.75" customHeight="1" hidden="1">
      <c r="A197" s="98"/>
      <c r="B197" s="47" t="s">
        <v>1820</v>
      </c>
      <c r="C197" s="57" t="s">
        <v>803</v>
      </c>
      <c r="D197" s="45"/>
    </row>
    <row r="198" spans="1:4" s="43" customFormat="1" ht="12.75" customHeight="1" hidden="1">
      <c r="A198" s="98"/>
      <c r="B198" s="47" t="s">
        <v>1820</v>
      </c>
      <c r="C198" s="57" t="s">
        <v>804</v>
      </c>
      <c r="D198" s="45"/>
    </row>
    <row r="199" spans="1:4" s="43" customFormat="1" ht="12.75" customHeight="1" hidden="1">
      <c r="A199" s="98"/>
      <c r="B199" s="47" t="s">
        <v>1821</v>
      </c>
      <c r="C199" s="57" t="s">
        <v>483</v>
      </c>
      <c r="D199" s="45"/>
    </row>
    <row r="200" spans="1:4" s="43" customFormat="1" ht="12.75" customHeight="1" hidden="1">
      <c r="A200" s="98"/>
      <c r="B200" s="47" t="s">
        <v>1821</v>
      </c>
      <c r="C200" s="57" t="s">
        <v>484</v>
      </c>
      <c r="D200" s="45"/>
    </row>
    <row r="201" spans="1:4" s="43" customFormat="1" ht="12.75" customHeight="1" hidden="1">
      <c r="A201" s="98"/>
      <c r="B201" s="47" t="s">
        <v>1821</v>
      </c>
      <c r="C201" s="57" t="s">
        <v>485</v>
      </c>
      <c r="D201" s="45"/>
    </row>
    <row r="202" spans="1:4" s="43" customFormat="1" ht="12.75" customHeight="1" hidden="1">
      <c r="A202" s="98"/>
      <c r="B202" s="47" t="s">
        <v>1821</v>
      </c>
      <c r="C202" s="57" t="s">
        <v>486</v>
      </c>
      <c r="D202" s="45"/>
    </row>
    <row r="203" spans="1:4" s="43" customFormat="1" ht="12.75" customHeight="1" hidden="1">
      <c r="A203" s="98"/>
      <c r="B203" s="47" t="s">
        <v>1821</v>
      </c>
      <c r="C203" s="57" t="s">
        <v>1726</v>
      </c>
      <c r="D203" s="45"/>
    </row>
    <row r="204" spans="1:4" s="43" customFormat="1" ht="12.75" customHeight="1" hidden="1">
      <c r="A204" s="98"/>
      <c r="B204" s="47" t="s">
        <v>1821</v>
      </c>
      <c r="C204" s="57" t="s">
        <v>1727</v>
      </c>
      <c r="D204" s="45"/>
    </row>
    <row r="205" spans="1:4" s="43" customFormat="1" ht="12.75" customHeight="1" hidden="1">
      <c r="A205" s="98"/>
      <c r="B205" s="47" t="s">
        <v>1822</v>
      </c>
      <c r="C205" s="57" t="s">
        <v>487</v>
      </c>
      <c r="D205" s="45"/>
    </row>
    <row r="206" spans="1:4" s="43" customFormat="1" ht="12.75" customHeight="1" hidden="1">
      <c r="A206" s="98"/>
      <c r="B206" s="47" t="s">
        <v>1822</v>
      </c>
      <c r="C206" s="57" t="s">
        <v>488</v>
      </c>
      <c r="D206" s="45"/>
    </row>
    <row r="207" spans="1:4" s="43" customFormat="1" ht="12.75" customHeight="1" hidden="1">
      <c r="A207" s="98"/>
      <c r="B207" s="47" t="s">
        <v>1822</v>
      </c>
      <c r="C207" s="57" t="s">
        <v>1728</v>
      </c>
      <c r="D207" s="45"/>
    </row>
    <row r="208" spans="1:4" s="43" customFormat="1" ht="12.75" customHeight="1" hidden="1">
      <c r="A208" s="98"/>
      <c r="B208" s="47" t="s">
        <v>1822</v>
      </c>
      <c r="C208" s="51" t="s">
        <v>1729</v>
      </c>
      <c r="D208" s="45"/>
    </row>
    <row r="209" spans="1:4" s="43" customFormat="1" ht="12.75" customHeight="1" hidden="1">
      <c r="A209" s="98"/>
      <c r="B209" s="47" t="s">
        <v>1823</v>
      </c>
      <c r="C209" s="57" t="s">
        <v>489</v>
      </c>
      <c r="D209" s="45"/>
    </row>
    <row r="210" spans="1:4" s="43" customFormat="1" ht="12.75" customHeight="1" hidden="1">
      <c r="A210" s="98"/>
      <c r="B210" s="47" t="s">
        <v>1823</v>
      </c>
      <c r="C210" s="57" t="s">
        <v>490</v>
      </c>
      <c r="D210" s="45"/>
    </row>
    <row r="211" spans="1:4" s="43" customFormat="1" ht="12.75" customHeight="1" hidden="1">
      <c r="A211" s="98"/>
      <c r="B211" s="47" t="s">
        <v>1823</v>
      </c>
      <c r="C211" s="57" t="s">
        <v>1730</v>
      </c>
      <c r="D211" s="45"/>
    </row>
    <row r="212" spans="1:4" s="43" customFormat="1" ht="12.75" customHeight="1" hidden="1">
      <c r="A212" s="98"/>
      <c r="B212" s="47" t="s">
        <v>1823</v>
      </c>
      <c r="C212" s="57" t="s">
        <v>1603</v>
      </c>
      <c r="D212" s="45"/>
    </row>
    <row r="213" spans="1:4" s="43" customFormat="1" ht="12.75" customHeight="1" hidden="1">
      <c r="A213" s="98"/>
      <c r="B213" s="47" t="s">
        <v>1823</v>
      </c>
      <c r="C213" s="57" t="s">
        <v>491</v>
      </c>
      <c r="D213" s="45"/>
    </row>
    <row r="214" spans="1:4" s="43" customFormat="1" ht="12.75" customHeight="1" hidden="1">
      <c r="A214" s="98"/>
      <c r="B214" s="47" t="s">
        <v>1823</v>
      </c>
      <c r="C214" s="57" t="s">
        <v>1562</v>
      </c>
      <c r="D214" s="45"/>
    </row>
    <row r="215" spans="1:4" s="43" customFormat="1" ht="12.75" customHeight="1" hidden="1">
      <c r="A215" s="98"/>
      <c r="B215" s="47" t="s">
        <v>1823</v>
      </c>
      <c r="C215" s="57" t="s">
        <v>1563</v>
      </c>
      <c r="D215" s="45"/>
    </row>
    <row r="216" spans="1:4" s="43" customFormat="1" ht="12.75" customHeight="1" hidden="1">
      <c r="A216" s="98"/>
      <c r="B216" s="47" t="s">
        <v>1823</v>
      </c>
      <c r="C216" s="57" t="s">
        <v>1781</v>
      </c>
      <c r="D216" s="45"/>
    </row>
    <row r="217" spans="1:4" s="43" customFormat="1" ht="12.75" customHeight="1" hidden="1">
      <c r="A217" s="98"/>
      <c r="B217" s="47" t="s">
        <v>1823</v>
      </c>
      <c r="C217" s="57" t="s">
        <v>1782</v>
      </c>
      <c r="D217" s="45"/>
    </row>
    <row r="218" spans="1:4" s="43" customFormat="1" ht="12.75" customHeight="1" hidden="1">
      <c r="A218" s="98"/>
      <c r="B218" s="47" t="s">
        <v>1823</v>
      </c>
      <c r="C218" s="57" t="s">
        <v>1783</v>
      </c>
      <c r="D218" s="45"/>
    </row>
    <row r="219" spans="1:4" s="43" customFormat="1" ht="12.75" customHeight="1" hidden="1">
      <c r="A219" s="98"/>
      <c r="B219" s="47" t="s">
        <v>1823</v>
      </c>
      <c r="C219" s="57" t="s">
        <v>805</v>
      </c>
      <c r="D219" s="45"/>
    </row>
    <row r="220" spans="1:4" s="43" customFormat="1" ht="12.75" customHeight="1" hidden="1">
      <c r="A220" s="98"/>
      <c r="B220" s="47" t="s">
        <v>1824</v>
      </c>
      <c r="C220" s="57" t="s">
        <v>492</v>
      </c>
      <c r="D220" s="45"/>
    </row>
    <row r="221" spans="1:4" s="43" customFormat="1" ht="12.75" customHeight="1" hidden="1">
      <c r="A221" s="98"/>
      <c r="B221" s="47" t="s">
        <v>1824</v>
      </c>
      <c r="C221" s="57" t="s">
        <v>1731</v>
      </c>
      <c r="D221" s="45"/>
    </row>
    <row r="222" spans="1:4" s="43" customFormat="1" ht="12.75" customHeight="1" hidden="1">
      <c r="A222" s="98"/>
      <c r="B222" s="47" t="s">
        <v>1748</v>
      </c>
      <c r="C222" s="57" t="s">
        <v>493</v>
      </c>
      <c r="D222" s="45"/>
    </row>
    <row r="223" spans="1:4" s="43" customFormat="1" ht="12.75" customHeight="1" hidden="1">
      <c r="A223" s="98"/>
      <c r="B223" s="47" t="s">
        <v>1824</v>
      </c>
      <c r="C223" s="57" t="s">
        <v>310</v>
      </c>
      <c r="D223" s="45"/>
    </row>
    <row r="224" spans="1:4" s="43" customFormat="1" ht="12.75" customHeight="1" hidden="1">
      <c r="A224" s="98"/>
      <c r="B224" s="47" t="s">
        <v>1824</v>
      </c>
      <c r="C224" s="57" t="s">
        <v>1247</v>
      </c>
      <c r="D224" s="45"/>
    </row>
    <row r="225" spans="1:4" s="43" customFormat="1" ht="12.75" customHeight="1" hidden="1">
      <c r="A225" s="98"/>
      <c r="B225" s="47" t="s">
        <v>1824</v>
      </c>
      <c r="C225" s="57" t="s">
        <v>311</v>
      </c>
      <c r="D225" s="45"/>
    </row>
    <row r="226" spans="1:4" s="43" customFormat="1" ht="12.75" customHeight="1" hidden="1">
      <c r="A226" s="98"/>
      <c r="B226" s="47" t="s">
        <v>1748</v>
      </c>
      <c r="C226" s="57" t="s">
        <v>312</v>
      </c>
      <c r="D226" s="45"/>
    </row>
    <row r="227" spans="1:4" s="43" customFormat="1" ht="12.75" customHeight="1" hidden="1">
      <c r="A227" s="98"/>
      <c r="B227" s="47" t="s">
        <v>1824</v>
      </c>
      <c r="C227" s="57" t="s">
        <v>313</v>
      </c>
      <c r="D227" s="45"/>
    </row>
    <row r="228" spans="1:4" s="43" customFormat="1" ht="12.75" customHeight="1" hidden="1">
      <c r="A228" s="98"/>
      <c r="B228" s="47" t="s">
        <v>1824</v>
      </c>
      <c r="C228" s="57" t="s">
        <v>1732</v>
      </c>
      <c r="D228" s="45"/>
    </row>
    <row r="229" spans="1:4" s="43" customFormat="1" ht="12.75" customHeight="1" hidden="1">
      <c r="A229" s="98"/>
      <c r="B229" s="47" t="s">
        <v>1748</v>
      </c>
      <c r="C229" s="57" t="s">
        <v>1749</v>
      </c>
      <c r="D229" s="45"/>
    </row>
    <row r="230" spans="1:4" s="43" customFormat="1" ht="12.75" customHeight="1" hidden="1">
      <c r="A230" s="98"/>
      <c r="B230" s="47" t="s">
        <v>1748</v>
      </c>
      <c r="C230" s="57" t="s">
        <v>1068</v>
      </c>
      <c r="D230" s="45"/>
    </row>
    <row r="231" spans="1:4" s="43" customFormat="1" ht="12.75" customHeight="1" hidden="1">
      <c r="A231" s="98"/>
      <c r="B231" s="99" t="s">
        <v>1824</v>
      </c>
      <c r="C231" s="57" t="s">
        <v>1784</v>
      </c>
      <c r="D231" s="45"/>
    </row>
    <row r="232" spans="1:4" s="43" customFormat="1" ht="12.75" customHeight="1" hidden="1">
      <c r="A232" s="98"/>
      <c r="B232" s="99" t="s">
        <v>1824</v>
      </c>
      <c r="C232" s="57" t="s">
        <v>1785</v>
      </c>
      <c r="D232" s="45"/>
    </row>
    <row r="233" spans="1:4" s="43" customFormat="1" ht="12.75" customHeight="1" hidden="1">
      <c r="A233" s="98"/>
      <c r="B233" s="99" t="s">
        <v>1748</v>
      </c>
      <c r="C233" s="57" t="s">
        <v>809</v>
      </c>
      <c r="D233" s="45"/>
    </row>
    <row r="234" spans="1:4" s="43" customFormat="1" ht="12.75" customHeight="1" hidden="1">
      <c r="A234" s="100"/>
      <c r="B234" s="99" t="s">
        <v>1825</v>
      </c>
      <c r="C234" s="57" t="s">
        <v>314</v>
      </c>
      <c r="D234" s="45"/>
    </row>
    <row r="235" spans="1:4" s="43" customFormat="1" ht="12.75" customHeight="1" hidden="1">
      <c r="A235" s="98"/>
      <c r="B235" s="47" t="s">
        <v>1825</v>
      </c>
      <c r="C235" s="57" t="s">
        <v>315</v>
      </c>
      <c r="D235" s="45"/>
    </row>
    <row r="236" spans="1:4" s="43" customFormat="1" ht="12.75" customHeight="1" hidden="1">
      <c r="A236" s="98"/>
      <c r="B236" s="47" t="s">
        <v>1825</v>
      </c>
      <c r="C236" s="57" t="s">
        <v>1733</v>
      </c>
      <c r="D236" s="45"/>
    </row>
    <row r="237" spans="1:4" s="43" customFormat="1" ht="12.75" customHeight="1" hidden="1">
      <c r="A237" s="98"/>
      <c r="B237" s="47" t="s">
        <v>1825</v>
      </c>
      <c r="C237" s="57" t="s">
        <v>316</v>
      </c>
      <c r="D237" s="45"/>
    </row>
    <row r="238" spans="1:4" s="43" customFormat="1" ht="12.75" customHeight="1" hidden="1">
      <c r="A238" s="98"/>
      <c r="B238" s="47" t="s">
        <v>1825</v>
      </c>
      <c r="C238" s="57" t="s">
        <v>317</v>
      </c>
      <c r="D238" s="45"/>
    </row>
    <row r="239" spans="1:4" s="43" customFormat="1" ht="12.75" customHeight="1" hidden="1">
      <c r="A239" s="98"/>
      <c r="B239" s="47" t="s">
        <v>1825</v>
      </c>
      <c r="C239" s="57" t="s">
        <v>318</v>
      </c>
      <c r="D239" s="45"/>
    </row>
    <row r="240" spans="1:4" s="43" customFormat="1" ht="12.75" customHeight="1" hidden="1">
      <c r="A240" s="98"/>
      <c r="B240" s="47" t="s">
        <v>1825</v>
      </c>
      <c r="C240" s="57" t="s">
        <v>319</v>
      </c>
      <c r="D240" s="45"/>
    </row>
    <row r="241" spans="1:4" s="43" customFormat="1" ht="12.75" customHeight="1" hidden="1">
      <c r="A241" s="98"/>
      <c r="B241" s="47" t="s">
        <v>1825</v>
      </c>
      <c r="C241" s="57" t="s">
        <v>320</v>
      </c>
      <c r="D241" s="45"/>
    </row>
    <row r="242" spans="1:4" s="43" customFormat="1" ht="12.75" customHeight="1" hidden="1">
      <c r="A242" s="98"/>
      <c r="B242" s="47" t="s">
        <v>1825</v>
      </c>
      <c r="C242" s="57" t="s">
        <v>1069</v>
      </c>
      <c r="D242" s="45"/>
    </row>
    <row r="243" spans="1:4" s="43" customFormat="1" ht="12.75" customHeight="1" hidden="1">
      <c r="A243" s="98"/>
      <c r="B243" s="101" t="s">
        <v>1825</v>
      </c>
      <c r="C243" s="57" t="s">
        <v>1786</v>
      </c>
      <c r="D243" s="45"/>
    </row>
    <row r="244" spans="1:4" s="43" customFormat="1" ht="12.75" customHeight="1" hidden="1">
      <c r="A244" s="98"/>
      <c r="B244" s="47" t="s">
        <v>1826</v>
      </c>
      <c r="C244" s="57" t="s">
        <v>321</v>
      </c>
      <c r="D244" s="45"/>
    </row>
    <row r="245" spans="1:4" s="43" customFormat="1" ht="12.75" customHeight="1" hidden="1">
      <c r="A245" s="98"/>
      <c r="B245" s="47" t="s">
        <v>1826</v>
      </c>
      <c r="C245" s="57" t="s">
        <v>322</v>
      </c>
      <c r="D245" s="45"/>
    </row>
    <row r="246" spans="1:4" s="43" customFormat="1" ht="12.75" customHeight="1" hidden="1">
      <c r="A246" s="98"/>
      <c r="B246" s="47" t="s">
        <v>1826</v>
      </c>
      <c r="C246" s="57" t="s">
        <v>323</v>
      </c>
      <c r="D246" s="45"/>
    </row>
    <row r="247" spans="1:4" s="43" customFormat="1" ht="12.75" customHeight="1" hidden="1">
      <c r="A247" s="98"/>
      <c r="B247" s="47" t="s">
        <v>1826</v>
      </c>
      <c r="C247" s="57" t="s">
        <v>324</v>
      </c>
      <c r="D247" s="45"/>
    </row>
    <row r="248" spans="1:4" s="43" customFormat="1" ht="12.75" customHeight="1" hidden="1">
      <c r="A248" s="98"/>
      <c r="B248" s="47" t="s">
        <v>1826</v>
      </c>
      <c r="C248" s="57" t="s">
        <v>325</v>
      </c>
      <c r="D248" s="45"/>
    </row>
    <row r="249" spans="1:4" s="43" customFormat="1" ht="12.75" customHeight="1" hidden="1">
      <c r="A249" s="98"/>
      <c r="B249" s="47" t="s">
        <v>1826</v>
      </c>
      <c r="C249" s="57" t="s">
        <v>326</v>
      </c>
      <c r="D249" s="45"/>
    </row>
    <row r="250" spans="1:4" s="43" customFormat="1" ht="12.75" customHeight="1" hidden="1">
      <c r="A250" s="98"/>
      <c r="B250" s="47" t="s">
        <v>1826</v>
      </c>
      <c r="C250" s="57" t="s">
        <v>327</v>
      </c>
      <c r="D250" s="45"/>
    </row>
    <row r="251" spans="1:4" s="43" customFormat="1" ht="12.75" customHeight="1" hidden="1">
      <c r="A251" s="98"/>
      <c r="B251" s="47" t="s">
        <v>1826</v>
      </c>
      <c r="C251" s="57" t="s">
        <v>328</v>
      </c>
      <c r="D251" s="45"/>
    </row>
    <row r="252" spans="1:4" s="43" customFormat="1" ht="12.75" customHeight="1" hidden="1">
      <c r="A252" s="98"/>
      <c r="B252" s="47" t="s">
        <v>1826</v>
      </c>
      <c r="C252" s="57" t="s">
        <v>329</v>
      </c>
      <c r="D252" s="45"/>
    </row>
    <row r="253" spans="1:4" s="43" customFormat="1" ht="12.75" customHeight="1" hidden="1">
      <c r="A253" s="98"/>
      <c r="B253" s="47" t="s">
        <v>1826</v>
      </c>
      <c r="C253" s="57" t="s">
        <v>330</v>
      </c>
      <c r="D253" s="45"/>
    </row>
    <row r="254" spans="1:4" s="43" customFormat="1" ht="12.75" customHeight="1" hidden="1">
      <c r="A254" s="98"/>
      <c r="B254" s="47" t="s">
        <v>1826</v>
      </c>
      <c r="C254" s="57" t="s">
        <v>1571</v>
      </c>
      <c r="D254" s="45"/>
    </row>
    <row r="255" spans="1:4" s="43" customFormat="1" ht="12.75" customHeight="1" hidden="1">
      <c r="A255" s="98"/>
      <c r="B255" s="47" t="s">
        <v>1826</v>
      </c>
      <c r="C255" s="57" t="s">
        <v>1572</v>
      </c>
      <c r="D255" s="45"/>
    </row>
    <row r="256" spans="1:4" s="43" customFormat="1" ht="12.75" customHeight="1" hidden="1">
      <c r="A256" s="98"/>
      <c r="B256" s="47" t="s">
        <v>1826</v>
      </c>
      <c r="C256" s="57" t="s">
        <v>1573</v>
      </c>
      <c r="D256" s="45"/>
    </row>
    <row r="257" spans="1:4" s="43" customFormat="1" ht="12.75" customHeight="1" hidden="1">
      <c r="A257" s="98"/>
      <c r="B257" s="47" t="s">
        <v>1826</v>
      </c>
      <c r="C257" s="57" t="s">
        <v>1574</v>
      </c>
      <c r="D257" s="45"/>
    </row>
    <row r="258" spans="1:4" s="43" customFormat="1" ht="12.75" customHeight="1" hidden="1">
      <c r="A258" s="98"/>
      <c r="B258" s="47" t="s">
        <v>1826</v>
      </c>
      <c r="C258" s="57" t="s">
        <v>1575</v>
      </c>
      <c r="D258" s="45"/>
    </row>
    <row r="259" spans="1:4" s="43" customFormat="1" ht="12.75" customHeight="1" hidden="1">
      <c r="A259" s="98"/>
      <c r="B259" s="47" t="s">
        <v>1826</v>
      </c>
      <c r="C259" s="57" t="s">
        <v>1576</v>
      </c>
      <c r="D259" s="45"/>
    </row>
    <row r="260" spans="1:4" s="43" customFormat="1" ht="12.75" customHeight="1" hidden="1">
      <c r="A260" s="98"/>
      <c r="B260" s="47" t="s">
        <v>1826</v>
      </c>
      <c r="C260" s="57" t="s">
        <v>1577</v>
      </c>
      <c r="D260" s="45"/>
    </row>
    <row r="261" spans="1:4" s="43" customFormat="1" ht="12.75" customHeight="1" hidden="1">
      <c r="A261" s="98"/>
      <c r="B261" s="47" t="s">
        <v>1826</v>
      </c>
      <c r="C261" s="57" t="s">
        <v>1578</v>
      </c>
      <c r="D261" s="45"/>
    </row>
    <row r="262" spans="1:4" s="43" customFormat="1" ht="12.75" customHeight="1" hidden="1">
      <c r="A262" s="98"/>
      <c r="B262" s="47" t="s">
        <v>1826</v>
      </c>
      <c r="C262" s="57" t="s">
        <v>1579</v>
      </c>
      <c r="D262" s="45"/>
    </row>
    <row r="263" spans="1:4" s="43" customFormat="1" ht="12.75" customHeight="1" hidden="1">
      <c r="A263" s="98"/>
      <c r="B263" s="47" t="s">
        <v>1826</v>
      </c>
      <c r="C263" s="57" t="s">
        <v>1734</v>
      </c>
      <c r="D263" s="45"/>
    </row>
    <row r="264" spans="1:4" s="43" customFormat="1" ht="12.75" customHeight="1" hidden="1">
      <c r="A264" s="98"/>
      <c r="B264" s="47" t="s">
        <v>1826</v>
      </c>
      <c r="C264" s="57" t="s">
        <v>1580</v>
      </c>
      <c r="D264" s="45"/>
    </row>
    <row r="265" spans="1:4" s="43" customFormat="1" ht="12.75" customHeight="1" hidden="1">
      <c r="A265" s="98"/>
      <c r="B265" s="47" t="s">
        <v>1826</v>
      </c>
      <c r="C265" s="57" t="s">
        <v>1070</v>
      </c>
      <c r="D265" s="45"/>
    </row>
    <row r="266" spans="1:4" s="43" customFormat="1" ht="12.75" customHeight="1" hidden="1">
      <c r="A266" s="98"/>
      <c r="B266" s="47" t="s">
        <v>1826</v>
      </c>
      <c r="C266" s="57" t="s">
        <v>1787</v>
      </c>
      <c r="D266" s="45"/>
    </row>
    <row r="267" spans="1:4" s="43" customFormat="1" ht="12.75" customHeight="1" hidden="1">
      <c r="A267" s="98"/>
      <c r="B267" s="47" t="s">
        <v>1826</v>
      </c>
      <c r="C267" s="57" t="s">
        <v>1788</v>
      </c>
      <c r="D267" s="45"/>
    </row>
    <row r="268" spans="1:4" s="43" customFormat="1" ht="12.75" customHeight="1" hidden="1">
      <c r="A268" s="98"/>
      <c r="B268" s="47" t="s">
        <v>1827</v>
      </c>
      <c r="C268" s="57" t="s">
        <v>331</v>
      </c>
      <c r="D268" s="45"/>
    </row>
    <row r="269" spans="1:4" s="43" customFormat="1" ht="12.75" customHeight="1" hidden="1">
      <c r="A269" s="98"/>
      <c r="B269" s="47" t="s">
        <v>1827</v>
      </c>
      <c r="C269" s="57" t="s">
        <v>332</v>
      </c>
      <c r="D269" s="45"/>
    </row>
    <row r="270" spans="1:4" s="43" customFormat="1" ht="12.75" customHeight="1" hidden="1">
      <c r="A270" s="98"/>
      <c r="B270" s="47" t="s">
        <v>1827</v>
      </c>
      <c r="C270" s="57" t="s">
        <v>1735</v>
      </c>
      <c r="D270" s="45"/>
    </row>
    <row r="271" spans="1:4" s="43" customFormat="1" ht="12.75" customHeight="1" hidden="1">
      <c r="A271" s="98"/>
      <c r="B271" s="47" t="s">
        <v>1827</v>
      </c>
      <c r="C271" s="57" t="s">
        <v>1736</v>
      </c>
      <c r="D271" s="45"/>
    </row>
    <row r="272" spans="1:4" s="43" customFormat="1" ht="12.75" customHeight="1" hidden="1">
      <c r="A272" s="98"/>
      <c r="B272" s="47" t="s">
        <v>1827</v>
      </c>
      <c r="C272" s="57" t="s">
        <v>1522</v>
      </c>
      <c r="D272" s="45"/>
    </row>
    <row r="273" spans="1:4" s="43" customFormat="1" ht="12.75" customHeight="1" hidden="1">
      <c r="A273" s="98"/>
      <c r="B273" s="47" t="s">
        <v>1827</v>
      </c>
      <c r="C273" s="57" t="s">
        <v>1750</v>
      </c>
      <c r="D273" s="45"/>
    </row>
    <row r="274" spans="1:4" s="43" customFormat="1" ht="12.75" customHeight="1" hidden="1">
      <c r="A274" s="98"/>
      <c r="B274" s="47" t="s">
        <v>1828</v>
      </c>
      <c r="C274" s="57" t="s">
        <v>333</v>
      </c>
      <c r="D274" s="45"/>
    </row>
    <row r="275" spans="1:4" s="43" customFormat="1" ht="12.75" customHeight="1" hidden="1">
      <c r="A275" s="98"/>
      <c r="B275" s="47" t="s">
        <v>1828</v>
      </c>
      <c r="C275" s="57" t="s">
        <v>1737</v>
      </c>
      <c r="D275" s="45"/>
    </row>
    <row r="276" spans="1:4" s="43" customFormat="1" ht="12.75" customHeight="1" hidden="1">
      <c r="A276" s="98"/>
      <c r="B276" s="47" t="s">
        <v>1828</v>
      </c>
      <c r="C276" s="57" t="s">
        <v>1738</v>
      </c>
      <c r="D276" s="45"/>
    </row>
    <row r="277" spans="1:4" s="43" customFormat="1" ht="12.75" customHeight="1" hidden="1">
      <c r="A277" s="98"/>
      <c r="B277" s="47" t="s">
        <v>1828</v>
      </c>
      <c r="C277" s="57" t="s">
        <v>1440</v>
      </c>
      <c r="D277" s="45"/>
    </row>
    <row r="278" spans="1:4" s="43" customFormat="1" ht="12.75" customHeight="1" hidden="1">
      <c r="A278" s="98"/>
      <c r="B278" s="47" t="s">
        <v>1828</v>
      </c>
      <c r="C278" s="57" t="s">
        <v>1441</v>
      </c>
      <c r="D278" s="45"/>
    </row>
    <row r="279" spans="1:4" s="43" customFormat="1" ht="12.75" customHeight="1" hidden="1">
      <c r="A279" s="98"/>
      <c r="B279" s="47" t="s">
        <v>1828</v>
      </c>
      <c r="C279" s="57" t="s">
        <v>1523</v>
      </c>
      <c r="D279" s="45"/>
    </row>
    <row r="280" spans="1:4" s="43" customFormat="1" ht="12.75" customHeight="1" hidden="1">
      <c r="A280" s="98"/>
      <c r="B280" s="47" t="s">
        <v>1828</v>
      </c>
      <c r="C280" s="57" t="s">
        <v>1524</v>
      </c>
      <c r="D280" s="45"/>
    </row>
    <row r="281" spans="1:4" s="43" customFormat="1" ht="12.75" customHeight="1" hidden="1">
      <c r="A281" s="98"/>
      <c r="B281" s="47" t="s">
        <v>304</v>
      </c>
      <c r="C281" s="57" t="s">
        <v>1442</v>
      </c>
      <c r="D281" s="45"/>
    </row>
    <row r="282" spans="1:4" s="43" customFormat="1" ht="12.75" customHeight="1" hidden="1">
      <c r="A282" s="98"/>
      <c r="B282" s="47" t="s">
        <v>304</v>
      </c>
      <c r="C282" s="57" t="s">
        <v>1739</v>
      </c>
      <c r="D282" s="45"/>
    </row>
    <row r="283" spans="1:4" s="43" customFormat="1" ht="12.75" customHeight="1" hidden="1">
      <c r="A283" s="98"/>
      <c r="B283" s="47" t="s">
        <v>304</v>
      </c>
      <c r="C283" s="57" t="s">
        <v>1740</v>
      </c>
      <c r="D283" s="45"/>
    </row>
    <row r="284" spans="1:4" s="43" customFormat="1" ht="12.75" customHeight="1" hidden="1">
      <c r="A284" s="98"/>
      <c r="B284" s="47" t="s">
        <v>304</v>
      </c>
      <c r="C284" s="57" t="s">
        <v>1443</v>
      </c>
      <c r="D284" s="45"/>
    </row>
    <row r="285" spans="1:4" s="43" customFormat="1" ht="12.75" customHeight="1" hidden="1">
      <c r="A285" s="98"/>
      <c r="B285" s="47" t="s">
        <v>304</v>
      </c>
      <c r="C285" s="57" t="s">
        <v>1444</v>
      </c>
      <c r="D285" s="45"/>
    </row>
    <row r="286" spans="1:4" s="43" customFormat="1" ht="12.75" customHeight="1" hidden="1">
      <c r="A286" s="98"/>
      <c r="B286" s="47" t="s">
        <v>304</v>
      </c>
      <c r="C286" s="57" t="s">
        <v>1445</v>
      </c>
      <c r="D286" s="45"/>
    </row>
    <row r="287" spans="1:4" s="43" customFormat="1" ht="12.75" customHeight="1" hidden="1">
      <c r="A287" s="98"/>
      <c r="B287" s="47" t="s">
        <v>304</v>
      </c>
      <c r="C287" s="57" t="s">
        <v>1446</v>
      </c>
      <c r="D287" s="45"/>
    </row>
    <row r="288" spans="1:4" s="43" customFormat="1" ht="12.75" customHeight="1" hidden="1">
      <c r="A288" s="98"/>
      <c r="B288" s="47" t="s">
        <v>304</v>
      </c>
      <c r="C288" s="57" t="s">
        <v>1447</v>
      </c>
      <c r="D288" s="45"/>
    </row>
    <row r="289" spans="1:4" s="43" customFormat="1" ht="12.75" customHeight="1" hidden="1">
      <c r="A289" s="98"/>
      <c r="B289" s="47" t="s">
        <v>304</v>
      </c>
      <c r="C289" s="57" t="s">
        <v>1448</v>
      </c>
      <c r="D289" s="45"/>
    </row>
    <row r="290" spans="1:4" s="43" customFormat="1" ht="12.75" customHeight="1" hidden="1">
      <c r="A290" s="98"/>
      <c r="B290" s="47" t="s">
        <v>1773</v>
      </c>
      <c r="C290" s="57" t="s">
        <v>1449</v>
      </c>
      <c r="D290" s="45"/>
    </row>
    <row r="291" spans="1:4" s="43" customFormat="1" ht="12.75" customHeight="1" hidden="1">
      <c r="A291" s="98"/>
      <c r="B291" s="47" t="s">
        <v>1773</v>
      </c>
      <c r="C291" s="57" t="s">
        <v>1450</v>
      </c>
      <c r="D291" s="45"/>
    </row>
    <row r="292" spans="1:4" s="43" customFormat="1" ht="12.75" customHeight="1" hidden="1">
      <c r="A292" s="98"/>
      <c r="B292" s="47" t="s">
        <v>1773</v>
      </c>
      <c r="C292" s="57" t="s">
        <v>1451</v>
      </c>
      <c r="D292" s="45"/>
    </row>
    <row r="293" spans="1:4" s="43" customFormat="1" ht="12.75" customHeight="1" hidden="1">
      <c r="A293" s="98"/>
      <c r="B293" s="47" t="s">
        <v>1773</v>
      </c>
      <c r="C293" s="57" t="s">
        <v>1741</v>
      </c>
      <c r="D293" s="45"/>
    </row>
    <row r="294" spans="1:4" s="43" customFormat="1" ht="12.75" customHeight="1" hidden="1">
      <c r="A294" s="98"/>
      <c r="B294" s="47" t="s">
        <v>1773</v>
      </c>
      <c r="C294" s="57" t="s">
        <v>1452</v>
      </c>
      <c r="D294" s="45"/>
    </row>
    <row r="295" spans="1:4" s="43" customFormat="1" ht="12.75" customHeight="1" hidden="1">
      <c r="A295" s="98"/>
      <c r="B295" s="47" t="s">
        <v>1773</v>
      </c>
      <c r="C295" s="57" t="s">
        <v>1742</v>
      </c>
      <c r="D295" s="45"/>
    </row>
    <row r="296" spans="1:4" s="43" customFormat="1" ht="12.75" customHeight="1" hidden="1">
      <c r="A296" s="98"/>
      <c r="B296" s="47" t="s">
        <v>1773</v>
      </c>
      <c r="C296" s="57" t="s">
        <v>1743</v>
      </c>
      <c r="D296" s="45"/>
    </row>
    <row r="297" spans="1:4" s="43" customFormat="1" ht="12.75" customHeight="1" hidden="1">
      <c r="A297" s="98"/>
      <c r="B297" s="47" t="s">
        <v>1773</v>
      </c>
      <c r="C297" s="57" t="s">
        <v>1453</v>
      </c>
      <c r="D297" s="45"/>
    </row>
    <row r="298" spans="1:4" s="43" customFormat="1" ht="12.75" customHeight="1" hidden="1">
      <c r="A298" s="98"/>
      <c r="B298" s="47" t="s">
        <v>1773</v>
      </c>
      <c r="C298" s="57" t="s">
        <v>1454</v>
      </c>
      <c r="D298" s="45"/>
    </row>
    <row r="299" spans="1:4" s="43" customFormat="1" ht="12.75" customHeight="1" hidden="1">
      <c r="A299" s="98"/>
      <c r="B299" s="47" t="s">
        <v>1773</v>
      </c>
      <c r="C299" s="57" t="s">
        <v>1455</v>
      </c>
      <c r="D299" s="45"/>
    </row>
    <row r="300" spans="1:4" s="43" customFormat="1" ht="12.75" customHeight="1" hidden="1">
      <c r="A300" s="98"/>
      <c r="B300" s="47" t="s">
        <v>1773</v>
      </c>
      <c r="C300" s="57" t="s">
        <v>1456</v>
      </c>
      <c r="D300" s="45"/>
    </row>
    <row r="301" spans="1:4" s="43" customFormat="1" ht="12.75" customHeight="1" hidden="1">
      <c r="A301" s="98"/>
      <c r="B301" s="47" t="s">
        <v>1773</v>
      </c>
      <c r="C301" s="57" t="s">
        <v>1674</v>
      </c>
      <c r="D301" s="45"/>
    </row>
    <row r="302" spans="1:4" s="43" customFormat="1" ht="12.75" customHeight="1" hidden="1">
      <c r="A302" s="98"/>
      <c r="B302" s="47" t="s">
        <v>1773</v>
      </c>
      <c r="C302" s="57" t="s">
        <v>1789</v>
      </c>
      <c r="D302" s="45"/>
    </row>
    <row r="303" spans="1:4" s="43" customFormat="1" ht="12.75" customHeight="1" hidden="1">
      <c r="A303" s="98"/>
      <c r="B303" s="47" t="s">
        <v>1829</v>
      </c>
      <c r="C303" s="57" t="s">
        <v>1675</v>
      </c>
      <c r="D303" s="45"/>
    </row>
    <row r="304" spans="1:4" s="43" customFormat="1" ht="12.75" customHeight="1" hidden="1">
      <c r="A304" s="98"/>
      <c r="B304" s="47" t="s">
        <v>1829</v>
      </c>
      <c r="C304" s="57" t="s">
        <v>1676</v>
      </c>
      <c r="D304" s="45"/>
    </row>
    <row r="305" spans="1:4" s="43" customFormat="1" ht="12.75" customHeight="1" hidden="1">
      <c r="A305" s="98"/>
      <c r="B305" s="47" t="s">
        <v>1829</v>
      </c>
      <c r="C305" s="57" t="s">
        <v>1677</v>
      </c>
      <c r="D305" s="45"/>
    </row>
    <row r="306" spans="1:4" s="43" customFormat="1" ht="12.75" customHeight="1" hidden="1">
      <c r="A306" s="98"/>
      <c r="B306" s="47" t="s">
        <v>1829</v>
      </c>
      <c r="C306" s="57" t="s">
        <v>1678</v>
      </c>
      <c r="D306" s="45"/>
    </row>
    <row r="307" spans="1:4" s="43" customFormat="1" ht="12.75" customHeight="1" hidden="1">
      <c r="A307" s="98"/>
      <c r="B307" s="47" t="s">
        <v>1829</v>
      </c>
      <c r="C307" s="57" t="s">
        <v>1679</v>
      </c>
      <c r="D307" s="45"/>
    </row>
    <row r="308" spans="1:4" s="43" customFormat="1" ht="12.75" customHeight="1" hidden="1">
      <c r="A308" s="98"/>
      <c r="B308" s="47" t="s">
        <v>1829</v>
      </c>
      <c r="C308" s="56" t="s">
        <v>1680</v>
      </c>
      <c r="D308" s="45"/>
    </row>
    <row r="309" spans="1:4" s="43" customFormat="1" ht="12.75" customHeight="1" hidden="1">
      <c r="A309" s="98"/>
      <c r="B309" s="47" t="s">
        <v>1829</v>
      </c>
      <c r="C309" s="56" t="s">
        <v>1681</v>
      </c>
      <c r="D309" s="45"/>
    </row>
    <row r="310" spans="1:4" s="43" customFormat="1" ht="12.75" customHeight="1" hidden="1">
      <c r="A310" s="98"/>
      <c r="B310" s="47" t="s">
        <v>1829</v>
      </c>
      <c r="C310" s="56" t="s">
        <v>1682</v>
      </c>
      <c r="D310" s="45"/>
    </row>
    <row r="311" spans="1:4" s="43" customFormat="1" ht="12.75" customHeight="1" hidden="1">
      <c r="A311" s="98"/>
      <c r="B311" s="47" t="s">
        <v>1829</v>
      </c>
      <c r="C311" s="56" t="s">
        <v>1683</v>
      </c>
      <c r="D311" s="45"/>
    </row>
    <row r="312" spans="1:4" s="43" customFormat="1" ht="12.75" customHeight="1" hidden="1">
      <c r="A312" s="98"/>
      <c r="B312" s="47" t="s">
        <v>1829</v>
      </c>
      <c r="C312" s="56" t="s">
        <v>1684</v>
      </c>
      <c r="D312" s="45"/>
    </row>
    <row r="313" spans="1:4" s="43" customFormat="1" ht="12.75" customHeight="1" hidden="1">
      <c r="A313" s="98"/>
      <c r="B313" s="47" t="s">
        <v>1829</v>
      </c>
      <c r="C313" s="56" t="s">
        <v>1685</v>
      </c>
      <c r="D313" s="45"/>
    </row>
    <row r="314" spans="1:4" s="43" customFormat="1" ht="12.75" customHeight="1" hidden="1">
      <c r="A314" s="98"/>
      <c r="B314" s="47" t="s">
        <v>1829</v>
      </c>
      <c r="C314" s="56" t="s">
        <v>1686</v>
      </c>
      <c r="D314" s="45"/>
    </row>
    <row r="315" spans="1:4" s="43" customFormat="1" ht="12.75" customHeight="1" hidden="1">
      <c r="A315" s="98"/>
      <c r="B315" s="47" t="s">
        <v>1829</v>
      </c>
      <c r="C315" s="56" t="s">
        <v>1687</v>
      </c>
      <c r="D315" s="45"/>
    </row>
    <row r="316" spans="1:4" s="43" customFormat="1" ht="12.75" customHeight="1" hidden="1">
      <c r="A316" s="98"/>
      <c r="B316" s="47" t="s">
        <v>1829</v>
      </c>
      <c r="C316" s="56" t="s">
        <v>1688</v>
      </c>
      <c r="D316" s="45"/>
    </row>
    <row r="317" spans="1:4" s="43" customFormat="1" ht="12.75" customHeight="1" hidden="1">
      <c r="A317" s="98"/>
      <c r="B317" s="47" t="s">
        <v>1829</v>
      </c>
      <c r="C317" s="56" t="s">
        <v>1689</v>
      </c>
      <c r="D317" s="45"/>
    </row>
    <row r="318" spans="1:4" s="43" customFormat="1" ht="12.75" customHeight="1" hidden="1">
      <c r="A318" s="98"/>
      <c r="B318" s="47" t="s">
        <v>1829</v>
      </c>
      <c r="C318" s="56" t="s">
        <v>1690</v>
      </c>
      <c r="D318" s="45"/>
    </row>
    <row r="319" spans="1:4" s="43" customFormat="1" ht="12.75" customHeight="1" hidden="1">
      <c r="A319" s="98"/>
      <c r="B319" s="47" t="s">
        <v>1829</v>
      </c>
      <c r="C319" s="56" t="s">
        <v>1691</v>
      </c>
      <c r="D319" s="45"/>
    </row>
    <row r="320" spans="1:4" s="43" customFormat="1" ht="12.75" customHeight="1" hidden="1">
      <c r="A320" s="98"/>
      <c r="B320" s="47" t="s">
        <v>1830</v>
      </c>
      <c r="C320" s="57" t="s">
        <v>1692</v>
      </c>
      <c r="D320" s="45"/>
    </row>
    <row r="321" spans="1:4" s="43" customFormat="1" ht="12.75" customHeight="1" hidden="1">
      <c r="A321" s="98"/>
      <c r="B321" s="47" t="s">
        <v>1830</v>
      </c>
      <c r="C321" s="57" t="s">
        <v>1584</v>
      </c>
      <c r="D321" s="45"/>
    </row>
    <row r="322" spans="1:3" s="43" customFormat="1" ht="12.75" customHeight="1" hidden="1">
      <c r="A322" s="98"/>
      <c r="B322" s="47" t="s">
        <v>1830</v>
      </c>
      <c r="C322" s="57" t="s">
        <v>1585</v>
      </c>
    </row>
    <row r="323" spans="1:3" s="43" customFormat="1" ht="12.75" customHeight="1" hidden="1">
      <c r="A323" s="98"/>
      <c r="B323" s="47" t="s">
        <v>1830</v>
      </c>
      <c r="C323" s="57" t="s">
        <v>334</v>
      </c>
    </row>
    <row r="324" spans="1:3" s="43" customFormat="1" ht="12.75" customHeight="1" hidden="1">
      <c r="A324" s="98"/>
      <c r="B324" s="47" t="s">
        <v>1831</v>
      </c>
      <c r="C324" s="57" t="s">
        <v>335</v>
      </c>
    </row>
    <row r="325" spans="1:3" s="43" customFormat="1" ht="12.75" customHeight="1" hidden="1">
      <c r="A325" s="98"/>
      <c r="B325" s="47" t="s">
        <v>1831</v>
      </c>
      <c r="C325" s="57" t="s">
        <v>1586</v>
      </c>
    </row>
    <row r="326" spans="1:3" s="43" customFormat="1" ht="12.75" customHeight="1" hidden="1">
      <c r="A326" s="98"/>
      <c r="B326" s="47" t="s">
        <v>1774</v>
      </c>
      <c r="C326" s="57" t="s">
        <v>1587</v>
      </c>
    </row>
    <row r="327" spans="1:6" ht="12.75" customHeight="1" hidden="1">
      <c r="A327" s="98"/>
      <c r="B327" s="47" t="s">
        <v>1774</v>
      </c>
      <c r="C327" s="57" t="s">
        <v>1588</v>
      </c>
      <c r="F327" s="43"/>
    </row>
    <row r="328" spans="1:6" ht="12.75" customHeight="1" hidden="1">
      <c r="A328" s="98"/>
      <c r="B328" s="47" t="s">
        <v>1774</v>
      </c>
      <c r="C328" s="57" t="s">
        <v>1589</v>
      </c>
      <c r="F328" s="43"/>
    </row>
    <row r="329" spans="1:6" ht="12.75" customHeight="1" hidden="1">
      <c r="A329" s="98"/>
      <c r="B329" s="47" t="s">
        <v>1774</v>
      </c>
      <c r="C329" s="57" t="s">
        <v>1590</v>
      </c>
      <c r="F329" s="43"/>
    </row>
    <row r="330" spans="1:6" ht="12.75" customHeight="1" hidden="1">
      <c r="A330" s="98"/>
      <c r="B330" s="47" t="s">
        <v>1774</v>
      </c>
      <c r="C330" s="57" t="s">
        <v>1591</v>
      </c>
      <c r="F330" s="43"/>
    </row>
    <row r="331" spans="1:6" ht="12.75" customHeight="1" hidden="1">
      <c r="A331" s="98"/>
      <c r="B331" s="47" t="s">
        <v>1774</v>
      </c>
      <c r="C331" s="57" t="s">
        <v>1592</v>
      </c>
      <c r="F331" s="43"/>
    </row>
    <row r="332" spans="1:6" ht="12.75" hidden="1">
      <c r="A332" s="98"/>
      <c r="B332" s="47" t="s">
        <v>1774</v>
      </c>
      <c r="C332" s="57" t="s">
        <v>1593</v>
      </c>
      <c r="F332" s="43"/>
    </row>
    <row r="333" spans="1:6" ht="12.75" hidden="1">
      <c r="A333" s="98"/>
      <c r="B333" s="47" t="s">
        <v>1774</v>
      </c>
      <c r="C333" s="57" t="s">
        <v>1594</v>
      </c>
      <c r="F333" s="43"/>
    </row>
    <row r="334" spans="1:6" ht="12.75" hidden="1">
      <c r="A334" s="98"/>
      <c r="B334" s="47" t="s">
        <v>1774</v>
      </c>
      <c r="C334" s="57" t="s">
        <v>1595</v>
      </c>
      <c r="F334" s="43"/>
    </row>
    <row r="335" spans="1:6" ht="12.75" hidden="1">
      <c r="A335" s="98"/>
      <c r="B335" s="47" t="s">
        <v>1774</v>
      </c>
      <c r="C335" s="57" t="s">
        <v>1596</v>
      </c>
      <c r="F335" s="43"/>
    </row>
    <row r="336" spans="1:6" ht="12.75" hidden="1">
      <c r="A336" s="98"/>
      <c r="B336" s="47" t="s">
        <v>1774</v>
      </c>
      <c r="C336" s="57" t="s">
        <v>1597</v>
      </c>
      <c r="F336" s="43"/>
    </row>
    <row r="337" spans="1:6" ht="12.75" hidden="1">
      <c r="A337" s="98"/>
      <c r="B337" s="47" t="s">
        <v>1774</v>
      </c>
      <c r="C337" s="57" t="s">
        <v>1598</v>
      </c>
      <c r="F337" s="43"/>
    </row>
    <row r="338" spans="1:6" ht="12.75" hidden="1">
      <c r="A338" s="98"/>
      <c r="B338" s="47" t="s">
        <v>1774</v>
      </c>
      <c r="C338" s="57" t="s">
        <v>1599</v>
      </c>
      <c r="F338" s="43"/>
    </row>
    <row r="339" spans="1:3" ht="12.75" hidden="1">
      <c r="A339" s="98"/>
      <c r="B339" s="47" t="s">
        <v>1774</v>
      </c>
      <c r="C339" s="57" t="s">
        <v>1600</v>
      </c>
    </row>
    <row r="340" spans="1:3" ht="12.75" hidden="1">
      <c r="A340" s="98"/>
      <c r="B340" s="47" t="s">
        <v>1774</v>
      </c>
      <c r="C340" s="57" t="s">
        <v>1601</v>
      </c>
    </row>
    <row r="341" spans="1:3" ht="12.75" hidden="1">
      <c r="A341" s="98"/>
      <c r="B341" s="47" t="s">
        <v>1774</v>
      </c>
      <c r="C341" s="57" t="s">
        <v>1602</v>
      </c>
    </row>
    <row r="342" spans="1:3" ht="12.75" hidden="1">
      <c r="A342" s="98"/>
      <c r="B342" s="47" t="s">
        <v>1774</v>
      </c>
      <c r="C342" s="57" t="s">
        <v>1604</v>
      </c>
    </row>
    <row r="343" spans="1:3" ht="12.75" hidden="1">
      <c r="A343" s="98"/>
      <c r="B343" s="47" t="s">
        <v>1774</v>
      </c>
      <c r="C343" s="57" t="s">
        <v>1605</v>
      </c>
    </row>
    <row r="344" spans="1:3" ht="12.75" hidden="1">
      <c r="A344" s="98"/>
      <c r="B344" s="47" t="s">
        <v>1774</v>
      </c>
      <c r="C344" s="57" t="s">
        <v>1606</v>
      </c>
    </row>
    <row r="345" spans="1:3" ht="12.75" hidden="1">
      <c r="A345" s="98"/>
      <c r="B345" s="47" t="s">
        <v>1774</v>
      </c>
      <c r="C345" s="57" t="s">
        <v>1607</v>
      </c>
    </row>
    <row r="346" spans="1:3" ht="12.75" hidden="1">
      <c r="A346" s="98"/>
      <c r="B346" s="47" t="s">
        <v>1774</v>
      </c>
      <c r="C346" s="57" t="s">
        <v>1608</v>
      </c>
    </row>
    <row r="347" spans="1:3" ht="12.75" hidden="1">
      <c r="A347" s="98"/>
      <c r="B347" s="47" t="s">
        <v>1774</v>
      </c>
      <c r="C347" s="57" t="s">
        <v>1609</v>
      </c>
    </row>
    <row r="348" spans="1:3" ht="12.75" hidden="1">
      <c r="A348" s="98"/>
      <c r="B348" s="47" t="s">
        <v>1774</v>
      </c>
      <c r="C348" s="57" t="s">
        <v>1610</v>
      </c>
    </row>
    <row r="349" spans="1:3" ht="12.75" hidden="1">
      <c r="A349" s="98"/>
      <c r="B349" s="47" t="s">
        <v>1774</v>
      </c>
      <c r="C349" s="57" t="s">
        <v>336</v>
      </c>
    </row>
    <row r="350" spans="1:3" ht="12.75" hidden="1">
      <c r="A350" s="98"/>
      <c r="B350" s="47" t="s">
        <v>1774</v>
      </c>
      <c r="C350" s="57" t="s">
        <v>1611</v>
      </c>
    </row>
    <row r="351" spans="1:3" ht="12.75" hidden="1">
      <c r="A351" s="98"/>
      <c r="B351" s="47" t="s">
        <v>1774</v>
      </c>
      <c r="C351" s="57" t="s">
        <v>1612</v>
      </c>
    </row>
    <row r="352" spans="1:3" ht="12.75" hidden="1">
      <c r="A352" s="98"/>
      <c r="B352" s="47" t="s">
        <v>1774</v>
      </c>
      <c r="C352" s="57" t="s">
        <v>1660</v>
      </c>
    </row>
    <row r="353" spans="1:3" ht="12.75" hidden="1">
      <c r="A353" s="98"/>
      <c r="B353" s="47" t="s">
        <v>1774</v>
      </c>
      <c r="C353" s="57" t="s">
        <v>1661</v>
      </c>
    </row>
    <row r="354" spans="1:3" ht="12.75" hidden="1">
      <c r="A354" s="98"/>
      <c r="B354" s="47" t="s">
        <v>1774</v>
      </c>
      <c r="C354" s="57" t="s">
        <v>1662</v>
      </c>
    </row>
    <row r="355" spans="1:3" ht="12.75" hidden="1">
      <c r="A355" s="98"/>
      <c r="B355" s="47" t="s">
        <v>1774</v>
      </c>
      <c r="C355" s="57" t="s">
        <v>1663</v>
      </c>
    </row>
    <row r="356" spans="1:3" ht="12.75" hidden="1">
      <c r="A356" s="98"/>
      <c r="B356" s="47" t="s">
        <v>1774</v>
      </c>
      <c r="C356" s="57" t="s">
        <v>1664</v>
      </c>
    </row>
    <row r="357" spans="1:3" ht="12.75" hidden="1">
      <c r="A357" s="98"/>
      <c r="B357" s="47" t="s">
        <v>1774</v>
      </c>
      <c r="C357" s="57" t="s">
        <v>1665</v>
      </c>
    </row>
    <row r="358" spans="1:3" ht="12.75" hidden="1">
      <c r="A358" s="98"/>
      <c r="B358" s="47" t="s">
        <v>1774</v>
      </c>
      <c r="C358" s="57" t="s">
        <v>1666</v>
      </c>
    </row>
    <row r="359" spans="1:3" ht="12.75" hidden="1">
      <c r="A359" s="98"/>
      <c r="B359" s="47" t="s">
        <v>1774</v>
      </c>
      <c r="C359" s="57" t="s">
        <v>1667</v>
      </c>
    </row>
    <row r="360" spans="1:3" ht="12.75" hidden="1">
      <c r="A360" s="102"/>
      <c r="B360" s="47" t="s">
        <v>1774</v>
      </c>
      <c r="C360" s="57" t="s">
        <v>1668</v>
      </c>
    </row>
    <row r="361" spans="1:3" ht="12.75" hidden="1">
      <c r="A361" s="102"/>
      <c r="B361" s="47" t="s">
        <v>1774</v>
      </c>
      <c r="C361" s="57" t="s">
        <v>1669</v>
      </c>
    </row>
    <row r="362" spans="1:3" ht="12.75" hidden="1">
      <c r="A362" s="102"/>
      <c r="B362" s="47" t="s">
        <v>1774</v>
      </c>
      <c r="C362" s="57" t="s">
        <v>1670</v>
      </c>
    </row>
    <row r="363" spans="1:3" ht="12.75" hidden="1">
      <c r="A363" s="102"/>
      <c r="B363" s="47" t="s">
        <v>1774</v>
      </c>
      <c r="C363" s="57" t="s">
        <v>380</v>
      </c>
    </row>
    <row r="364" spans="1:3" ht="12.75" hidden="1">
      <c r="A364" s="102"/>
      <c r="B364" s="47" t="s">
        <v>1774</v>
      </c>
      <c r="C364" s="57" t="s">
        <v>381</v>
      </c>
    </row>
    <row r="365" spans="2:3" ht="12.75" hidden="1">
      <c r="B365" s="47" t="s">
        <v>1774</v>
      </c>
      <c r="C365" s="57" t="s">
        <v>382</v>
      </c>
    </row>
    <row r="366" spans="2:3" ht="12.75" hidden="1">
      <c r="B366" s="47" t="s">
        <v>1774</v>
      </c>
      <c r="C366" s="57" t="s">
        <v>383</v>
      </c>
    </row>
    <row r="367" spans="2:3" ht="12.75" hidden="1">
      <c r="B367" s="47" t="s">
        <v>1774</v>
      </c>
      <c r="C367" s="57" t="s">
        <v>384</v>
      </c>
    </row>
    <row r="368" spans="2:3" ht="12.75" hidden="1">
      <c r="B368" s="47" t="s">
        <v>1774</v>
      </c>
      <c r="C368" s="57" t="s">
        <v>385</v>
      </c>
    </row>
    <row r="369" spans="2:3" ht="12.75" hidden="1">
      <c r="B369" s="47" t="s">
        <v>1774</v>
      </c>
      <c r="C369" s="57" t="s">
        <v>386</v>
      </c>
    </row>
    <row r="370" spans="2:3" ht="12.75" hidden="1">
      <c r="B370" s="47" t="s">
        <v>1774</v>
      </c>
      <c r="C370" s="57" t="s">
        <v>387</v>
      </c>
    </row>
    <row r="371" spans="2:3" ht="12.75" hidden="1">
      <c r="B371" s="47" t="s">
        <v>1774</v>
      </c>
      <c r="C371" s="57" t="s">
        <v>388</v>
      </c>
    </row>
    <row r="372" spans="2:3" ht="12.75" hidden="1">
      <c r="B372" s="47" t="s">
        <v>1774</v>
      </c>
      <c r="C372" s="57" t="s">
        <v>389</v>
      </c>
    </row>
    <row r="373" spans="2:3" ht="12.75" hidden="1">
      <c r="B373" s="47" t="s">
        <v>1774</v>
      </c>
      <c r="C373" s="57" t="s">
        <v>390</v>
      </c>
    </row>
    <row r="374" spans="2:3" ht="12.75" hidden="1">
      <c r="B374" s="58" t="s">
        <v>1774</v>
      </c>
      <c r="C374" s="57" t="s">
        <v>391</v>
      </c>
    </row>
    <row r="375" spans="2:3" ht="12.75" hidden="1">
      <c r="B375" s="58" t="s">
        <v>1774</v>
      </c>
      <c r="C375" s="57" t="s">
        <v>337</v>
      </c>
    </row>
    <row r="376" spans="2:3" ht="12.75" hidden="1">
      <c r="B376" s="58" t="s">
        <v>1774</v>
      </c>
      <c r="C376" s="57" t="s">
        <v>338</v>
      </c>
    </row>
    <row r="377" spans="2:3" ht="12.75" hidden="1">
      <c r="B377" s="58">
        <v>30</v>
      </c>
      <c r="C377" s="57" t="s">
        <v>806</v>
      </c>
    </row>
    <row r="378" spans="2:3" ht="12.75" hidden="1">
      <c r="B378" s="58" t="s">
        <v>1774</v>
      </c>
      <c r="C378" s="57" t="s">
        <v>339</v>
      </c>
    </row>
    <row r="379" spans="2:3" ht="12.75" hidden="1">
      <c r="B379" s="58" t="s">
        <v>1774</v>
      </c>
      <c r="C379" s="57" t="s">
        <v>1564</v>
      </c>
    </row>
    <row r="380" spans="2:3" ht="12.75" hidden="1">
      <c r="B380" s="58" t="s">
        <v>1775</v>
      </c>
      <c r="C380" s="57" t="s">
        <v>392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0">
      <selection activeCell="E21" sqref="E21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1504</v>
      </c>
      <c r="B1" s="60"/>
    </row>
    <row r="2" spans="1:5" ht="12.75">
      <c r="A2" s="59" t="s">
        <v>1818</v>
      </c>
      <c r="B2" s="60"/>
      <c r="E2" s="132" t="s">
        <v>1778</v>
      </c>
    </row>
    <row r="3" spans="1:4" ht="12.75">
      <c r="A3" s="59" t="s">
        <v>246</v>
      </c>
      <c r="B3" s="60"/>
      <c r="D3" s="61"/>
    </row>
    <row r="4" spans="1:2" ht="12.75">
      <c r="A4" s="59"/>
      <c r="B4" s="60"/>
    </row>
    <row r="5" spans="1:3" ht="15">
      <c r="A5" s="59"/>
      <c r="C5" s="62" t="s">
        <v>674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23 ЛЕСКОВАЦ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00223009 ОБ ЛЕСКОВАЦ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1793</v>
      </c>
    </row>
    <row r="11" spans="1:5" ht="12.75">
      <c r="A11" s="640" t="s">
        <v>1643</v>
      </c>
      <c r="B11" s="641"/>
      <c r="C11" s="68" t="s">
        <v>1644</v>
      </c>
      <c r="D11" s="69" t="s">
        <v>1658</v>
      </c>
      <c r="E11" s="70" t="s">
        <v>1659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1503</v>
      </c>
      <c r="B13" s="76"/>
      <c r="C13" s="77" t="s">
        <v>829</v>
      </c>
      <c r="D13" s="78">
        <f>D14+D15</f>
        <v>35353</v>
      </c>
      <c r="E13" s="79">
        <f>E14+E15</f>
        <v>33822</v>
      </c>
    </row>
    <row r="14" spans="1:5" ht="24" customHeight="1">
      <c r="A14" s="80"/>
      <c r="B14" s="81" t="s">
        <v>1633</v>
      </c>
      <c r="C14" s="82" t="s">
        <v>1645</v>
      </c>
      <c r="D14" s="83">
        <v>35353</v>
      </c>
      <c r="E14" s="84">
        <v>33822</v>
      </c>
    </row>
    <row r="15" spans="1:5" ht="24" customHeight="1">
      <c r="A15" s="80"/>
      <c r="B15" s="81" t="s">
        <v>1634</v>
      </c>
      <c r="C15" s="82" t="s">
        <v>1646</v>
      </c>
      <c r="D15" s="83"/>
      <c r="E15" s="84"/>
    </row>
    <row r="16" spans="1:5" ht="24" customHeight="1">
      <c r="A16" s="75" t="s">
        <v>1635</v>
      </c>
      <c r="B16" s="76"/>
      <c r="C16" s="85" t="s">
        <v>675</v>
      </c>
      <c r="D16" s="78">
        <f>D17+D18+D19</f>
        <v>1834852</v>
      </c>
      <c r="E16" s="79">
        <f>E17+E18+E19</f>
        <v>1814942</v>
      </c>
    </row>
    <row r="17" spans="1:5" ht="24" customHeight="1">
      <c r="A17" s="80"/>
      <c r="B17" s="81" t="s">
        <v>1638</v>
      </c>
      <c r="C17" s="82" t="s">
        <v>1647</v>
      </c>
      <c r="D17" s="83">
        <v>1834852</v>
      </c>
      <c r="E17" s="84">
        <v>1814942</v>
      </c>
    </row>
    <row r="18" spans="1:5" ht="24" customHeight="1">
      <c r="A18" s="80"/>
      <c r="B18" s="81" t="s">
        <v>1639</v>
      </c>
      <c r="C18" s="82" t="s">
        <v>1648</v>
      </c>
      <c r="D18" s="83"/>
      <c r="E18" s="84"/>
    </row>
    <row r="19" spans="1:5" ht="24" customHeight="1">
      <c r="A19" s="80"/>
      <c r="B19" s="81" t="s">
        <v>1640</v>
      </c>
      <c r="C19" s="82" t="s">
        <v>1649</v>
      </c>
      <c r="D19" s="83"/>
      <c r="E19" s="84"/>
    </row>
    <row r="20" spans="1:5" ht="24" customHeight="1">
      <c r="A20" s="75" t="s">
        <v>1636</v>
      </c>
      <c r="B20" s="76"/>
      <c r="C20" s="85" t="s">
        <v>676</v>
      </c>
      <c r="D20" s="78">
        <f>D21+D22+D23</f>
        <v>1851057</v>
      </c>
      <c r="E20" s="79">
        <f>E21+E22+E23</f>
        <v>1830763</v>
      </c>
    </row>
    <row r="21" spans="1:5" ht="24" customHeight="1">
      <c r="A21" s="80"/>
      <c r="B21" s="81" t="s">
        <v>1650</v>
      </c>
      <c r="C21" s="82" t="s">
        <v>1651</v>
      </c>
      <c r="D21" s="83">
        <v>1851057</v>
      </c>
      <c r="E21" s="84">
        <v>1830763</v>
      </c>
    </row>
    <row r="22" spans="1:5" ht="24" customHeight="1">
      <c r="A22" s="80"/>
      <c r="B22" s="81" t="s">
        <v>1652</v>
      </c>
      <c r="C22" s="82" t="s">
        <v>1653</v>
      </c>
      <c r="D22" s="83"/>
      <c r="E22" s="84"/>
    </row>
    <row r="23" spans="1:5" ht="24" customHeight="1">
      <c r="A23" s="80"/>
      <c r="B23" s="81" t="s">
        <v>1654</v>
      </c>
      <c r="C23" s="82" t="s">
        <v>1655</v>
      </c>
      <c r="D23" s="83"/>
      <c r="E23" s="84"/>
    </row>
    <row r="24" spans="1:6" ht="24" customHeight="1">
      <c r="A24" s="75" t="s">
        <v>1637</v>
      </c>
      <c r="B24" s="76"/>
      <c r="C24" s="77" t="s">
        <v>745</v>
      </c>
      <c r="D24" s="78">
        <f>D13+D16-D20</f>
        <v>19148</v>
      </c>
      <c r="E24" s="78">
        <f>E13+E16-E20</f>
        <v>18001</v>
      </c>
      <c r="F24" s="86"/>
    </row>
    <row r="25" spans="1:5" ht="24" customHeight="1">
      <c r="A25" s="80"/>
      <c r="B25" s="81" t="s">
        <v>1641</v>
      </c>
      <c r="C25" s="82" t="s">
        <v>1656</v>
      </c>
      <c r="D25" s="87">
        <v>19148</v>
      </c>
      <c r="E25" s="84">
        <v>18001</v>
      </c>
    </row>
    <row r="26" spans="1:5" ht="24" customHeight="1" thickBot="1">
      <c r="A26" s="88"/>
      <c r="B26" s="89" t="s">
        <v>1642</v>
      </c>
      <c r="C26" s="90" t="s">
        <v>1657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C10">
      <selection activeCell="D29" sqref="D29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1504</v>
      </c>
    </row>
    <row r="2" ht="12.75">
      <c r="A2" s="215" t="s">
        <v>1818</v>
      </c>
    </row>
    <row r="3" spans="1:6" ht="12.75">
      <c r="A3" s="215" t="s">
        <v>246</v>
      </c>
      <c r="D3" s="214"/>
      <c r="E3" s="214"/>
      <c r="F3" s="214" t="s">
        <v>1791</v>
      </c>
    </row>
    <row r="5" ht="12.75"/>
    <row r="6" ht="9" customHeight="1"/>
    <row r="7" spans="1:5" ht="12.75">
      <c r="A7" s="213" t="str">
        <f>"ФИЛИЈАЛА:   "&amp;Filijala</f>
        <v>ФИЛИЈАЛА:   23 ЛЕСКОВАЦ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00223009 ОБ ЛЕСКОВАЦ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1790</v>
      </c>
      <c r="B14" s="202"/>
      <c r="C14" s="202"/>
      <c r="D14" s="202"/>
      <c r="E14" s="202"/>
    </row>
    <row r="15" spans="1:5" ht="19.5" customHeight="1">
      <c r="A15" s="201" t="s">
        <v>667</v>
      </c>
      <c r="B15" s="200"/>
      <c r="C15" s="200"/>
      <c r="D15" s="200"/>
      <c r="E15" s="200"/>
    </row>
    <row r="16" ht="36" customHeight="1">
      <c r="A16" s="191" t="s">
        <v>214</v>
      </c>
    </row>
    <row r="17" spans="4:8" ht="18" customHeight="1" thickBot="1">
      <c r="D17" s="199"/>
      <c r="E17" s="199"/>
      <c r="H17" s="113" t="s">
        <v>1793</v>
      </c>
    </row>
    <row r="18" spans="1:8" ht="24" customHeight="1">
      <c r="A18" s="651" t="s">
        <v>305</v>
      </c>
      <c r="B18" s="649" t="s">
        <v>306</v>
      </c>
      <c r="C18" s="649" t="s">
        <v>307</v>
      </c>
      <c r="D18" s="654" t="s">
        <v>802</v>
      </c>
      <c r="E18" s="654" t="s">
        <v>801</v>
      </c>
      <c r="F18" s="653" t="s">
        <v>800</v>
      </c>
      <c r="G18" s="660" t="s">
        <v>827</v>
      </c>
      <c r="H18" s="662" t="s">
        <v>1266</v>
      </c>
    </row>
    <row r="19" spans="1:8" ht="35.25" customHeight="1">
      <c r="A19" s="656"/>
      <c r="B19" s="643"/>
      <c r="C19" s="664"/>
      <c r="D19" s="655"/>
      <c r="E19" s="655"/>
      <c r="F19" s="645"/>
      <c r="G19" s="661"/>
      <c r="H19" s="663"/>
    </row>
    <row r="20" spans="1:8" ht="24.75" customHeight="1">
      <c r="A20" s="656"/>
      <c r="B20" s="643"/>
      <c r="C20" s="664"/>
      <c r="D20" s="655"/>
      <c r="E20" s="655"/>
      <c r="F20" s="645"/>
      <c r="G20" s="661"/>
      <c r="H20" s="663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497</v>
      </c>
      <c r="G21" s="250">
        <v>7</v>
      </c>
      <c r="H21" s="18" t="s">
        <v>828</v>
      </c>
    </row>
    <row r="22" spans="1:8" ht="25.5">
      <c r="A22" s="197">
        <v>5001</v>
      </c>
      <c r="B22" s="180"/>
      <c r="C22" s="179" t="s">
        <v>799</v>
      </c>
      <c r="D22" s="196">
        <f>D23</f>
        <v>4561</v>
      </c>
      <c r="E22" s="196">
        <f>E23</f>
        <v>0</v>
      </c>
      <c r="F22" s="178">
        <f aca="true" t="shared" si="0" ref="F22:F32">D22+E22</f>
        <v>4561</v>
      </c>
      <c r="G22" s="251">
        <f>G23</f>
        <v>625</v>
      </c>
      <c r="H22" s="21">
        <f aca="true" t="shared" si="1" ref="H22:H32">F22+G22</f>
        <v>5186</v>
      </c>
    </row>
    <row r="23" spans="1:8" ht="12.75">
      <c r="A23" s="197">
        <v>5002</v>
      </c>
      <c r="B23" s="180">
        <v>700000</v>
      </c>
      <c r="C23" s="179" t="s">
        <v>1082</v>
      </c>
      <c r="D23" s="196">
        <f>D24+D29</f>
        <v>4561</v>
      </c>
      <c r="E23" s="196">
        <f>E24+E29</f>
        <v>0</v>
      </c>
      <c r="F23" s="178">
        <f t="shared" si="0"/>
        <v>4561</v>
      </c>
      <c r="G23" s="251">
        <f>G24+G29</f>
        <v>625</v>
      </c>
      <c r="H23" s="21">
        <f t="shared" si="1"/>
        <v>5186</v>
      </c>
    </row>
    <row r="24" spans="1:8" ht="12.75" customHeight="1">
      <c r="A24" s="188">
        <v>5094</v>
      </c>
      <c r="B24" s="180">
        <v>770000</v>
      </c>
      <c r="C24" s="179" t="s">
        <v>1094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625</v>
      </c>
      <c r="H24" s="21">
        <f t="shared" si="1"/>
        <v>625</v>
      </c>
    </row>
    <row r="25" spans="1:8" ht="12.75">
      <c r="A25" s="188">
        <v>5095</v>
      </c>
      <c r="B25" s="180">
        <v>771000</v>
      </c>
      <c r="C25" s="179" t="s">
        <v>1095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625</v>
      </c>
      <c r="H25" s="21">
        <f t="shared" si="1"/>
        <v>625</v>
      </c>
    </row>
    <row r="26" spans="1:8" ht="12.75">
      <c r="A26" s="195">
        <v>5096</v>
      </c>
      <c r="B26" s="176">
        <v>771100</v>
      </c>
      <c r="C26" s="175" t="s">
        <v>426</v>
      </c>
      <c r="D26" s="194"/>
      <c r="E26" s="194"/>
      <c r="F26" s="178">
        <f t="shared" si="0"/>
        <v>0</v>
      </c>
      <c r="G26" s="252">
        <v>625</v>
      </c>
      <c r="H26" s="21">
        <f t="shared" si="1"/>
        <v>625</v>
      </c>
    </row>
    <row r="27" spans="1:8" ht="25.5">
      <c r="A27" s="188">
        <v>5097</v>
      </c>
      <c r="B27" s="180">
        <v>772000</v>
      </c>
      <c r="C27" s="179" t="s">
        <v>1096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427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1097</v>
      </c>
      <c r="D29" s="196">
        <f>D30</f>
        <v>4561</v>
      </c>
      <c r="E29" s="196">
        <f>E30</f>
        <v>0</v>
      </c>
      <c r="F29" s="178">
        <f t="shared" si="0"/>
        <v>4561</v>
      </c>
      <c r="G29" s="254"/>
      <c r="H29" s="21">
        <f t="shared" si="1"/>
        <v>4561</v>
      </c>
    </row>
    <row r="30" spans="1:8" ht="25.5">
      <c r="A30" s="188">
        <v>5100</v>
      </c>
      <c r="B30" s="180">
        <v>781000</v>
      </c>
      <c r="C30" s="179" t="s">
        <v>1098</v>
      </c>
      <c r="D30" s="196">
        <f>D31</f>
        <v>4561</v>
      </c>
      <c r="E30" s="196">
        <f>E31</f>
        <v>0</v>
      </c>
      <c r="F30" s="178">
        <f t="shared" si="0"/>
        <v>4561</v>
      </c>
      <c r="G30" s="254"/>
      <c r="H30" s="21">
        <f t="shared" si="1"/>
        <v>4561</v>
      </c>
    </row>
    <row r="31" spans="1:8" ht="12.75">
      <c r="A31" s="195">
        <v>5101</v>
      </c>
      <c r="B31" s="176">
        <v>781100</v>
      </c>
      <c r="C31" s="175" t="s">
        <v>228</v>
      </c>
      <c r="D31" s="252">
        <v>4561</v>
      </c>
      <c r="E31" s="252"/>
      <c r="F31" s="178">
        <f t="shared" si="0"/>
        <v>4561</v>
      </c>
      <c r="G31" s="255"/>
      <c r="H31" s="21">
        <f t="shared" si="1"/>
        <v>4561</v>
      </c>
    </row>
    <row r="32" spans="1:8" ht="13.5" thickBot="1">
      <c r="A32" s="193">
        <v>5171</v>
      </c>
      <c r="B32" s="171"/>
      <c r="C32" s="170" t="s">
        <v>798</v>
      </c>
      <c r="D32" s="192">
        <f>D22</f>
        <v>4561</v>
      </c>
      <c r="E32" s="192">
        <f>E22</f>
        <v>0</v>
      </c>
      <c r="F32" s="169">
        <f t="shared" si="0"/>
        <v>4561</v>
      </c>
      <c r="G32" s="253">
        <f>G22</f>
        <v>625</v>
      </c>
      <c r="H32" s="31">
        <f t="shared" si="1"/>
        <v>5186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1239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51" t="s">
        <v>305</v>
      </c>
      <c r="B37" s="649" t="s">
        <v>306</v>
      </c>
      <c r="C37" s="649" t="s">
        <v>307</v>
      </c>
      <c r="D37" s="653" t="s">
        <v>797</v>
      </c>
      <c r="E37" s="658"/>
    </row>
    <row r="38" spans="1:5" ht="18" customHeight="1">
      <c r="A38" s="652"/>
      <c r="B38" s="644"/>
      <c r="C38" s="644"/>
      <c r="D38" s="646"/>
      <c r="E38" s="659"/>
    </row>
    <row r="39" spans="1:5" ht="23.25" customHeight="1">
      <c r="A39" s="652"/>
      <c r="B39" s="644"/>
      <c r="C39" s="644"/>
      <c r="D39" s="646"/>
      <c r="E39" s="659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1126</v>
      </c>
      <c r="D41" s="178">
        <f>D42+D222</f>
        <v>5186</v>
      </c>
      <c r="E41" s="168"/>
    </row>
    <row r="42" spans="1:5" ht="25.5">
      <c r="A42" s="181">
        <v>5173</v>
      </c>
      <c r="B42" s="180">
        <v>400000</v>
      </c>
      <c r="C42" s="179" t="s">
        <v>1127</v>
      </c>
      <c r="D42" s="178">
        <f>D43+D65+D114+D129+D157+D170+D186+D201</f>
        <v>5186</v>
      </c>
      <c r="E42" s="168"/>
    </row>
    <row r="43" spans="1:5" ht="25.5">
      <c r="A43" s="181">
        <v>5174</v>
      </c>
      <c r="B43" s="180">
        <v>410000</v>
      </c>
      <c r="C43" s="179" t="s">
        <v>1128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1129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785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1130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1131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460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461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1132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462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1133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786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453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454</v>
      </c>
      <c r="D55" s="174"/>
      <c r="E55" s="173"/>
    </row>
    <row r="56" spans="1:5" ht="25.5">
      <c r="A56" s="177">
        <v>5187</v>
      </c>
      <c r="B56" s="176">
        <v>414400</v>
      </c>
      <c r="C56" s="175" t="s">
        <v>361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1134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362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1135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363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1136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456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1137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455</v>
      </c>
      <c r="D64" s="174"/>
      <c r="E64" s="173"/>
    </row>
    <row r="65" spans="1:5" ht="25.5">
      <c r="A65" s="181">
        <v>5196</v>
      </c>
      <c r="B65" s="180">
        <v>420000</v>
      </c>
      <c r="C65" s="179" t="s">
        <v>1138</v>
      </c>
      <c r="D65" s="178">
        <f>D66+D78+D84+D93+D101+D104</f>
        <v>5186</v>
      </c>
      <c r="E65" s="168"/>
    </row>
    <row r="66" spans="1:5" ht="12.75">
      <c r="A66" s="181">
        <v>5197</v>
      </c>
      <c r="B66" s="180">
        <v>421000</v>
      </c>
      <c r="C66" s="179" t="s">
        <v>1139</v>
      </c>
      <c r="D66" s="178">
        <f>SUM(D67:D77)</f>
        <v>4561</v>
      </c>
      <c r="E66" s="168"/>
    </row>
    <row r="67" spans="1:5" ht="12.75">
      <c r="A67" s="177">
        <v>5198</v>
      </c>
      <c r="B67" s="176">
        <v>421100</v>
      </c>
      <c r="C67" s="175" t="s">
        <v>457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458</v>
      </c>
      <c r="D68" s="174"/>
      <c r="E68" s="173"/>
    </row>
    <row r="69" spans="1:5" ht="18.75" customHeight="1">
      <c r="A69" s="656" t="s">
        <v>305</v>
      </c>
      <c r="B69" s="643" t="s">
        <v>306</v>
      </c>
      <c r="C69" s="643" t="s">
        <v>307</v>
      </c>
      <c r="D69" s="645" t="s">
        <v>797</v>
      </c>
      <c r="E69" s="658"/>
    </row>
    <row r="70" spans="1:5" ht="18.75" customHeight="1">
      <c r="A70" s="652"/>
      <c r="B70" s="644"/>
      <c r="C70" s="644"/>
      <c r="D70" s="646"/>
      <c r="E70" s="659"/>
    </row>
    <row r="71" spans="1:5" ht="18" customHeight="1">
      <c r="A71" s="652"/>
      <c r="B71" s="644"/>
      <c r="C71" s="644"/>
      <c r="D71" s="646"/>
      <c r="E71" s="659"/>
    </row>
    <row r="72" spans="1:5" ht="12.75">
      <c r="A72" s="188">
        <v>1</v>
      </c>
      <c r="B72" s="180">
        <v>2</v>
      </c>
      <c r="C72" s="180">
        <v>3</v>
      </c>
      <c r="D72" s="187" t="s">
        <v>1837</v>
      </c>
      <c r="E72" s="186"/>
    </row>
    <row r="73" spans="1:5" ht="12.75">
      <c r="A73" s="177">
        <v>5200</v>
      </c>
      <c r="B73" s="176">
        <v>421300</v>
      </c>
      <c r="C73" s="175" t="s">
        <v>459</v>
      </c>
      <c r="D73" s="174">
        <v>4561</v>
      </c>
      <c r="E73" s="173"/>
    </row>
    <row r="74" spans="1:5" ht="12.75">
      <c r="A74" s="177">
        <v>5201</v>
      </c>
      <c r="B74" s="176">
        <v>421400</v>
      </c>
      <c r="C74" s="175" t="s">
        <v>1496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1497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1498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352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1140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451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1751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1752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364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1753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1141</v>
      </c>
      <c r="D84" s="178">
        <f>SUM(D85:D92)</f>
        <v>612</v>
      </c>
      <c r="E84" s="168"/>
    </row>
    <row r="85" spans="1:5" ht="12.75">
      <c r="A85" s="177">
        <v>5212</v>
      </c>
      <c r="B85" s="176">
        <v>423100</v>
      </c>
      <c r="C85" s="175" t="s">
        <v>1754</v>
      </c>
      <c r="D85" s="174">
        <v>612</v>
      </c>
      <c r="E85" s="173"/>
    </row>
    <row r="86" spans="1:5" ht="12.75">
      <c r="A86" s="177">
        <v>5213</v>
      </c>
      <c r="B86" s="176">
        <v>423200</v>
      </c>
      <c r="C86" s="175" t="s">
        <v>1755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1756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393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164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409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410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411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1142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412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413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414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268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269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1240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1241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1143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1528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1529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1144</v>
      </c>
      <c r="D104" s="178">
        <f>SUM(D105:D113)</f>
        <v>13</v>
      </c>
      <c r="E104" s="168"/>
    </row>
    <row r="105" spans="1:5" ht="12.75">
      <c r="A105" s="177">
        <v>5232</v>
      </c>
      <c r="B105" s="176">
        <v>426100</v>
      </c>
      <c r="C105" s="175" t="s">
        <v>1530</v>
      </c>
      <c r="D105" s="174">
        <v>4</v>
      </c>
      <c r="E105" s="173"/>
    </row>
    <row r="106" spans="1:5" ht="12.75">
      <c r="A106" s="177">
        <v>5233</v>
      </c>
      <c r="B106" s="176">
        <v>426200</v>
      </c>
      <c r="C106" s="175" t="s">
        <v>1145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1531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1532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291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292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293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1250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294</v>
      </c>
      <c r="D113" s="174">
        <v>9</v>
      </c>
      <c r="E113" s="173"/>
    </row>
    <row r="114" spans="1:5" ht="25.5">
      <c r="A114" s="181">
        <v>5241</v>
      </c>
      <c r="B114" s="180">
        <v>430000</v>
      </c>
      <c r="C114" s="179" t="s">
        <v>1146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1147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1148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394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395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1149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1073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1150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396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1151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397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398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399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1152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400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1153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1154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1768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1769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1770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1771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1772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210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1619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1620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1552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1155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1074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1621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1622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1623</v>
      </c>
      <c r="D144" s="174"/>
      <c r="E144" s="173"/>
    </row>
    <row r="145" spans="1:5" ht="14.25" customHeight="1">
      <c r="A145" s="647" t="s">
        <v>305</v>
      </c>
      <c r="B145" s="648" t="s">
        <v>306</v>
      </c>
      <c r="C145" s="642" t="s">
        <v>307</v>
      </c>
      <c r="D145" s="650" t="s">
        <v>797</v>
      </c>
      <c r="E145" s="657"/>
    </row>
    <row r="146" spans="1:5" ht="18" customHeight="1">
      <c r="A146" s="647"/>
      <c r="B146" s="648"/>
      <c r="C146" s="642"/>
      <c r="D146" s="650"/>
      <c r="E146" s="657"/>
    </row>
    <row r="147" spans="1:5" ht="18" customHeight="1">
      <c r="A147" s="647"/>
      <c r="B147" s="648"/>
      <c r="C147" s="642"/>
      <c r="D147" s="650"/>
      <c r="E147" s="657"/>
    </row>
    <row r="148" spans="1:5" ht="12.75">
      <c r="A148" s="185" t="s">
        <v>1834</v>
      </c>
      <c r="B148" s="184" t="s">
        <v>1835</v>
      </c>
      <c r="C148" s="184" t="s">
        <v>1836</v>
      </c>
      <c r="D148" s="183" t="s">
        <v>1837</v>
      </c>
      <c r="E148" s="182"/>
    </row>
    <row r="149" spans="1:5" ht="12.75">
      <c r="A149" s="177">
        <v>5272</v>
      </c>
      <c r="B149" s="176">
        <v>442500</v>
      </c>
      <c r="C149" s="175" t="s">
        <v>212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213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1156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402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1157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420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421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1075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1158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1159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170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171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1160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172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173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1161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174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175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1162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176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177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1163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1164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1235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1236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1165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403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245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1166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1757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211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1167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1489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1490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1168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1491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1492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1169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1170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1632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1525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1526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1171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1527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1172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1173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1174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1053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1054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1175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1176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430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1177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1178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1237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1238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1179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1618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1493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1076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1180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1422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1181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353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227</v>
      </c>
      <c r="D213" s="174"/>
      <c r="E213" s="173"/>
    </row>
    <row r="214" spans="1:5" ht="18" customHeight="1">
      <c r="A214" s="647" t="s">
        <v>305</v>
      </c>
      <c r="B214" s="648" t="s">
        <v>306</v>
      </c>
      <c r="C214" s="642" t="s">
        <v>307</v>
      </c>
      <c r="D214" s="650" t="s">
        <v>1257</v>
      </c>
      <c r="E214" s="657"/>
    </row>
    <row r="215" spans="1:5" ht="24.75" customHeight="1">
      <c r="A215" s="647"/>
      <c r="B215" s="648"/>
      <c r="C215" s="642"/>
      <c r="D215" s="650"/>
      <c r="E215" s="657"/>
    </row>
    <row r="216" spans="1:5" ht="23.25" customHeight="1">
      <c r="A216" s="647"/>
      <c r="B216" s="648"/>
      <c r="C216" s="642"/>
      <c r="D216" s="650"/>
      <c r="E216" s="657"/>
    </row>
    <row r="217" spans="1:5" ht="12.75">
      <c r="A217" s="185" t="s">
        <v>1834</v>
      </c>
      <c r="B217" s="184" t="s">
        <v>1835</v>
      </c>
      <c r="C217" s="184" t="s">
        <v>1836</v>
      </c>
      <c r="D217" s="183" t="s">
        <v>1837</v>
      </c>
      <c r="E217" s="182"/>
    </row>
    <row r="218" spans="1:5" ht="25.5">
      <c r="A218" s="181">
        <v>5337</v>
      </c>
      <c r="B218" s="180">
        <v>485000</v>
      </c>
      <c r="C218" s="179" t="s">
        <v>1182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1183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1184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354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1185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1186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1187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343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344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345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346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1188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347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1615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1616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163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1617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1077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1535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1536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348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1189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355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1190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349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1191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234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1192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1193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1766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1194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308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1760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1761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1195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1762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1196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1197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209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1198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1199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1242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1200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1763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1201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1764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1765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1202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1203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415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1204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1205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1206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1776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162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262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263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264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265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1207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266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1625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1208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1078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267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1537</v>
      </c>
      <c r="D283" s="174"/>
      <c r="E283" s="173"/>
    </row>
    <row r="284" spans="1:5" ht="12.75">
      <c r="A284" s="647" t="s">
        <v>305</v>
      </c>
      <c r="B284" s="648" t="s">
        <v>306</v>
      </c>
      <c r="C284" s="642" t="s">
        <v>307</v>
      </c>
      <c r="D284" s="650" t="s">
        <v>1257</v>
      </c>
      <c r="E284" s="657"/>
    </row>
    <row r="285" spans="1:5" ht="17.25" customHeight="1">
      <c r="A285" s="647"/>
      <c r="B285" s="648"/>
      <c r="C285" s="642"/>
      <c r="D285" s="650"/>
      <c r="E285" s="657"/>
    </row>
    <row r="286" spans="1:5" ht="21" customHeight="1">
      <c r="A286" s="647"/>
      <c r="B286" s="648"/>
      <c r="C286" s="642"/>
      <c r="D286" s="650"/>
      <c r="E286" s="657"/>
    </row>
    <row r="287" spans="1:5" ht="12.75">
      <c r="A287" s="185" t="s">
        <v>1834</v>
      </c>
      <c r="B287" s="184" t="s">
        <v>1835</v>
      </c>
      <c r="C287" s="184" t="s">
        <v>1836</v>
      </c>
      <c r="D287" s="183" t="s">
        <v>1837</v>
      </c>
      <c r="E287" s="182"/>
    </row>
    <row r="288" spans="1:5" ht="12.75">
      <c r="A288" s="177">
        <v>5403</v>
      </c>
      <c r="B288" s="176">
        <v>612400</v>
      </c>
      <c r="C288" s="175" t="s">
        <v>1209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1210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1538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1004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1211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1539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1212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1581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1213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1079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1214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1215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1540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1767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259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1582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1541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260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165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261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166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1216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167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416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417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418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419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169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168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1583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1217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1218</v>
      </c>
      <c r="D319" s="174"/>
      <c r="E319" s="173"/>
    </row>
    <row r="320" spans="1:5" ht="13.5" thickBot="1">
      <c r="A320" s="172">
        <v>5435</v>
      </c>
      <c r="B320" s="171"/>
      <c r="C320" s="170" t="s">
        <v>1219</v>
      </c>
      <c r="D320" s="169">
        <f>D41+D268</f>
        <v>5186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255</v>
      </c>
      <c r="D323" s="164" t="s">
        <v>256</v>
      </c>
    </row>
    <row r="324" spans="1:6" s="164" customFormat="1" ht="21.75" customHeight="1">
      <c r="A324" s="164" t="s">
        <v>1744</v>
      </c>
      <c r="D324" s="165" t="s">
        <v>257</v>
      </c>
      <c r="E324" s="165"/>
      <c r="F324" s="162"/>
    </row>
  </sheetData>
  <sheetProtection password="CB01" sheet="1"/>
  <mergeCells count="33">
    <mergeCell ref="G18:G20"/>
    <mergeCell ref="H18:H20"/>
    <mergeCell ref="D18:D20"/>
    <mergeCell ref="E284:E286"/>
    <mergeCell ref="E69:E71"/>
    <mergeCell ref="A18:A20"/>
    <mergeCell ref="C18:C20"/>
    <mergeCell ref="C37:C39"/>
    <mergeCell ref="B18:B20"/>
    <mergeCell ref="F18:F20"/>
    <mergeCell ref="E18:E20"/>
    <mergeCell ref="A69:A71"/>
    <mergeCell ref="E214:E216"/>
    <mergeCell ref="E37:E39"/>
    <mergeCell ref="E145:E147"/>
    <mergeCell ref="D145:D147"/>
    <mergeCell ref="B37:B39"/>
    <mergeCell ref="D214:D216"/>
    <mergeCell ref="A37:A39"/>
    <mergeCell ref="D37:D39"/>
    <mergeCell ref="A145:A147"/>
    <mergeCell ref="C284:C286"/>
    <mergeCell ref="D284:D286"/>
    <mergeCell ref="B145:B147"/>
    <mergeCell ref="A214:A216"/>
    <mergeCell ref="B214:B216"/>
    <mergeCell ref="C145:C147"/>
    <mergeCell ref="B69:B71"/>
    <mergeCell ref="C69:C71"/>
    <mergeCell ref="D69:D71"/>
    <mergeCell ref="A284:A286"/>
    <mergeCell ref="B284:B286"/>
    <mergeCell ref="C214:C216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B8">
      <selection activeCell="C13" sqref="C13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1504</v>
      </c>
      <c r="B1" s="104"/>
    </row>
    <row r="2" spans="1:6" ht="12.75">
      <c r="A2" s="103" t="s">
        <v>1818</v>
      </c>
      <c r="B2" s="104"/>
      <c r="F2" s="158"/>
    </row>
    <row r="3" spans="1:6" ht="12.75">
      <c r="A3" s="103" t="s">
        <v>246</v>
      </c>
      <c r="B3" s="104"/>
      <c r="D3" s="106"/>
      <c r="F3" s="158" t="s">
        <v>1261</v>
      </c>
    </row>
    <row r="4" spans="1:2" ht="6.75" customHeight="1">
      <c r="A4" s="103"/>
      <c r="B4" s="104"/>
    </row>
    <row r="5" spans="1:6" ht="6.75" customHeight="1">
      <c r="A5" s="665"/>
      <c r="B5" s="665"/>
      <c r="C5" s="665"/>
      <c r="D5" s="665"/>
      <c r="E5" s="665"/>
      <c r="F5" s="665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23 ЛЕСКОВАЦ</v>
      </c>
      <c r="B7" s="112"/>
    </row>
    <row r="8" spans="1:2" ht="12.75">
      <c r="A8" s="111" t="str">
        <f>"ЗДРАВСТВЕНА УСТАНОВА:  "&amp;ZU</f>
        <v>ЗДРАВСТВЕНА УСТАНОВА:  00223009 ОБ ЛЕСКОВАЦ</v>
      </c>
      <c r="B8" s="112"/>
    </row>
    <row r="9" spans="1:6" ht="39" customHeight="1">
      <c r="A9" s="665" t="s">
        <v>677</v>
      </c>
      <c r="B9" s="665"/>
      <c r="C9" s="665"/>
      <c r="D9" s="665"/>
      <c r="E9" s="665"/>
      <c r="F9" s="665"/>
    </row>
    <row r="10" ht="12.75">
      <c r="F10" s="113" t="s">
        <v>1793</v>
      </c>
    </row>
    <row r="11" spans="1:6" ht="59.25" customHeight="1">
      <c r="A11" s="129" t="s">
        <v>1256</v>
      </c>
      <c r="B11" s="129" t="s">
        <v>1262</v>
      </c>
      <c r="C11" s="130" t="s">
        <v>1263</v>
      </c>
      <c r="D11" s="130" t="s">
        <v>1264</v>
      </c>
      <c r="E11" s="130" t="s">
        <v>1265</v>
      </c>
      <c r="F11" s="130" t="s">
        <v>1266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1267</v>
      </c>
    </row>
    <row r="13" spans="1:6" ht="29.25" customHeight="1">
      <c r="A13" s="160" t="s">
        <v>1834</v>
      </c>
      <c r="B13" s="119" t="s">
        <v>808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792</v>
      </c>
    </row>
    <row r="16" spans="1:6" ht="27.75" customHeight="1">
      <c r="A16" s="666" t="s">
        <v>793</v>
      </c>
      <c r="B16" s="666"/>
      <c r="C16" s="666"/>
      <c r="D16" s="666"/>
      <c r="E16" s="666"/>
      <c r="F16" s="666"/>
    </row>
    <row r="17" ht="15.75" customHeight="1">
      <c r="A17" s="128"/>
    </row>
    <row r="18" spans="1:6" ht="33.75" customHeight="1">
      <c r="A18" s="665" t="s">
        <v>678</v>
      </c>
      <c r="B18" s="665"/>
      <c r="C18" s="665"/>
      <c r="D18" s="161"/>
      <c r="E18" s="161"/>
      <c r="F18" s="161"/>
    </row>
    <row r="19" ht="12.75">
      <c r="A19" s="128"/>
    </row>
    <row r="20" spans="1:3" ht="12.75">
      <c r="A20" s="128"/>
      <c r="C20" s="113" t="s">
        <v>1793</v>
      </c>
    </row>
    <row r="21" spans="1:3" ht="25.5">
      <c r="A21" s="129" t="s">
        <v>1256</v>
      </c>
      <c r="B21" s="129" t="s">
        <v>1262</v>
      </c>
      <c r="C21" s="130" t="s">
        <v>794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1834</v>
      </c>
      <c r="B23" s="119" t="s">
        <v>795</v>
      </c>
      <c r="C23" s="121"/>
    </row>
    <row r="26" ht="12.75">
      <c r="A26" s="105" t="s">
        <v>796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B17" sqref="B17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1504</v>
      </c>
      <c r="B1" s="104"/>
    </row>
    <row r="2" spans="1:8" ht="12.75">
      <c r="A2" s="103" t="s">
        <v>1818</v>
      </c>
      <c r="B2" s="104"/>
      <c r="H2" s="132" t="s">
        <v>494</v>
      </c>
    </row>
    <row r="3" spans="1:4" ht="12.75">
      <c r="A3" s="103" t="s">
        <v>246</v>
      </c>
      <c r="B3" s="104"/>
      <c r="D3" s="106"/>
    </row>
    <row r="4" spans="1:2" ht="12.75">
      <c r="A4" s="103"/>
      <c r="B4" s="104"/>
    </row>
    <row r="5" spans="1:8" ht="38.25" customHeight="1">
      <c r="A5" s="667" t="s">
        <v>1792</v>
      </c>
      <c r="B5" s="667"/>
      <c r="C5" s="667"/>
      <c r="D5" s="667"/>
      <c r="E5" s="667"/>
      <c r="F5" s="667"/>
      <c r="G5" s="667"/>
      <c r="H5" s="667"/>
    </row>
    <row r="6" spans="1:6" ht="15">
      <c r="A6" s="103"/>
      <c r="B6" s="104"/>
      <c r="C6" s="107"/>
      <c r="D6" s="108" t="s">
        <v>667</v>
      </c>
      <c r="E6" s="109"/>
      <c r="F6" s="110"/>
    </row>
    <row r="7" spans="1:2" ht="12.75">
      <c r="A7" s="111" t="str">
        <f>"ФИЛИЈАЛА:   "&amp;Filijala</f>
        <v>ФИЛИЈАЛА:   23 ЛЕСКОВАЦ</v>
      </c>
      <c r="B7" s="112"/>
    </row>
    <row r="8" spans="1:2" ht="12.75">
      <c r="A8" s="111" t="str">
        <f>"ЗДРАВСТВЕНА УСТАНОВА:  "&amp;ZU</f>
        <v>ЗДРАВСТВЕНА УСТАНОВА:  00223009 ОБ ЛЕСКОВАЦ</v>
      </c>
      <c r="B8" s="112"/>
    </row>
    <row r="9" spans="1:2" ht="12.75">
      <c r="A9" s="103"/>
      <c r="B9" s="112"/>
    </row>
    <row r="10" ht="12.75">
      <c r="H10" s="113" t="s">
        <v>1793</v>
      </c>
    </row>
    <row r="11" spans="1:8" ht="77.25" customHeight="1">
      <c r="A11" s="114" t="s">
        <v>1256</v>
      </c>
      <c r="B11" s="129" t="s">
        <v>1794</v>
      </c>
      <c r="C11" s="130" t="s">
        <v>495</v>
      </c>
      <c r="D11" s="130" t="s">
        <v>1260</v>
      </c>
      <c r="E11" s="130" t="s">
        <v>1795</v>
      </c>
      <c r="F11" s="130" t="s">
        <v>1796</v>
      </c>
      <c r="G11" s="130" t="s">
        <v>178</v>
      </c>
      <c r="H11" s="130" t="s">
        <v>179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496</v>
      </c>
      <c r="F12" s="117">
        <v>4</v>
      </c>
      <c r="G12" s="117">
        <v>5</v>
      </c>
      <c r="H12" s="117" t="s">
        <v>497</v>
      </c>
    </row>
    <row r="13" spans="1:8" ht="26.25" customHeight="1">
      <c r="A13" s="118" t="s">
        <v>1834</v>
      </c>
      <c r="B13" s="119" t="s">
        <v>180</v>
      </c>
      <c r="C13" s="120">
        <f aca="true" t="shared" si="0" ref="C13:H13">C14+C15+C16+C17+C18</f>
        <v>0</v>
      </c>
      <c r="D13" s="120">
        <f t="shared" si="0"/>
        <v>19840</v>
      </c>
      <c r="E13" s="120">
        <f t="shared" si="0"/>
        <v>19840</v>
      </c>
      <c r="F13" s="120">
        <f t="shared" si="0"/>
        <v>20</v>
      </c>
      <c r="G13" s="120">
        <f t="shared" si="0"/>
        <v>19840</v>
      </c>
      <c r="H13" s="120">
        <f t="shared" si="0"/>
        <v>19860</v>
      </c>
    </row>
    <row r="14" spans="1:8" ht="19.5" customHeight="1">
      <c r="A14" s="118" t="s">
        <v>181</v>
      </c>
      <c r="B14" s="119" t="s">
        <v>182</v>
      </c>
      <c r="C14" s="121"/>
      <c r="D14" s="121">
        <v>6999</v>
      </c>
      <c r="E14" s="120">
        <f>C14+D14</f>
        <v>6999</v>
      </c>
      <c r="F14" s="121"/>
      <c r="G14" s="121">
        <v>6999</v>
      </c>
      <c r="H14" s="120">
        <f>F14+G14</f>
        <v>6999</v>
      </c>
    </row>
    <row r="15" spans="1:8" ht="19.5" customHeight="1">
      <c r="A15" s="118" t="s">
        <v>183</v>
      </c>
      <c r="B15" s="119" t="s">
        <v>184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185</v>
      </c>
      <c r="B16" s="119" t="s">
        <v>186</v>
      </c>
      <c r="C16" s="122"/>
      <c r="D16" s="122">
        <v>12841</v>
      </c>
      <c r="E16" s="120">
        <f>C16+D16</f>
        <v>12841</v>
      </c>
      <c r="F16" s="122"/>
      <c r="G16" s="122">
        <v>12841</v>
      </c>
      <c r="H16" s="120">
        <f>F16+G16</f>
        <v>12841</v>
      </c>
    </row>
    <row r="17" spans="1:8" ht="18.75" customHeight="1">
      <c r="A17" s="118" t="s">
        <v>187</v>
      </c>
      <c r="B17" s="123" t="s">
        <v>188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189</v>
      </c>
      <c r="B18" s="123" t="s">
        <v>190</v>
      </c>
      <c r="C18" s="122"/>
      <c r="D18" s="122"/>
      <c r="E18" s="120">
        <f>C18+D18</f>
        <v>0</v>
      </c>
      <c r="F18" s="122">
        <v>20</v>
      </c>
      <c r="G18" s="122"/>
      <c r="H18" s="120">
        <f>F18+G18</f>
        <v>20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191</v>
      </c>
    </row>
    <row r="21" ht="12.75">
      <c r="A21" s="128" t="s">
        <v>192</v>
      </c>
    </row>
    <row r="22" ht="12.75">
      <c r="A22" s="128" t="s">
        <v>193</v>
      </c>
    </row>
    <row r="23" ht="12.75">
      <c r="A23" s="128" t="s">
        <v>194</v>
      </c>
    </row>
    <row r="24" ht="12.75">
      <c r="A24" s="128" t="s">
        <v>1255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A1">
      <selection activeCell="A1" sqref="A1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819</v>
      </c>
      <c r="B1" s="220" t="s">
        <v>812</v>
      </c>
      <c r="C1" s="220" t="s">
        <v>822</v>
      </c>
      <c r="G1" s="668" t="s">
        <v>818</v>
      </c>
      <c r="H1" s="669"/>
    </row>
    <row r="2" spans="1:8" ht="14.25" customHeight="1">
      <c r="A2" s="236" t="str">
        <f>MaticniBroj</f>
        <v>17710206</v>
      </c>
      <c r="B2" s="236" t="str">
        <f>NazivKorisnika</f>
        <v>ОПШТА БОЛНИЦА ЛЕСКОВАЦ</v>
      </c>
      <c r="C2" s="241"/>
      <c r="E2" s="242">
        <v>1</v>
      </c>
      <c r="G2" s="239" t="s">
        <v>821</v>
      </c>
      <c r="H2" s="239" t="s">
        <v>811</v>
      </c>
    </row>
    <row r="3" spans="4:6" ht="12.75">
      <c r="D3" s="93"/>
      <c r="E3" s="221" t="s">
        <v>820</v>
      </c>
      <c r="F3" s="221" t="s">
        <v>811</v>
      </c>
    </row>
    <row r="4" spans="3:7" ht="12.75">
      <c r="C4" s="243" t="s">
        <v>1835</v>
      </c>
      <c r="D4" s="219" t="s">
        <v>826</v>
      </c>
      <c r="E4" s="237">
        <v>1809006515.61</v>
      </c>
      <c r="F4" s="233">
        <f>ROUND(E4/1000,5)</f>
        <v>1809006.51561</v>
      </c>
      <c r="G4" s="224"/>
    </row>
    <row r="5" spans="4:7" ht="12.75">
      <c r="D5" s="229"/>
      <c r="F5" s="225"/>
      <c r="G5" s="224"/>
    </row>
    <row r="6" spans="3:7" ht="12.75">
      <c r="C6" s="243" t="s">
        <v>1836</v>
      </c>
      <c r="D6" s="219" t="s">
        <v>810</v>
      </c>
      <c r="E6" s="247" t="s">
        <v>825</v>
      </c>
      <c r="F6" s="246">
        <f>OZPR!H31</f>
        <v>4561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1837</v>
      </c>
      <c r="D8" s="231" t="s">
        <v>824</v>
      </c>
      <c r="E8" s="232"/>
      <c r="F8" s="234">
        <f>F4+F6</f>
        <v>1813567.51561</v>
      </c>
      <c r="G8" s="222"/>
    </row>
    <row r="9" spans="4:7" ht="12.75">
      <c r="D9" s="229"/>
      <c r="F9" s="225"/>
      <c r="G9" s="224"/>
    </row>
    <row r="10" spans="3:7" ht="12.75">
      <c r="C10" s="243" t="s">
        <v>1838</v>
      </c>
      <c r="D10" s="219" t="s">
        <v>813</v>
      </c>
      <c r="E10" s="247" t="s">
        <v>825</v>
      </c>
      <c r="F10" s="246">
        <f>Obrazac5!I138</f>
        <v>1813568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1839</v>
      </c>
      <c r="D12" s="672" t="s">
        <v>823</v>
      </c>
      <c r="E12" s="673"/>
      <c r="F12" s="673"/>
      <c r="G12" s="238">
        <f>F8-F10</f>
        <v>-0.4843900001142174</v>
      </c>
      <c r="H12" s="244">
        <f>G12</f>
        <v>-0.4843900001142174</v>
      </c>
      <c r="I12" s="52"/>
      <c r="J12" s="245" t="s">
        <v>1846</v>
      </c>
    </row>
    <row r="13" spans="4:7" ht="12.75">
      <c r="D13" s="229"/>
      <c r="F13" s="225"/>
      <c r="G13" s="224"/>
    </row>
    <row r="14" spans="3:7" ht="12.75">
      <c r="C14" s="243" t="s">
        <v>1840</v>
      </c>
      <c r="D14" s="219" t="s">
        <v>830</v>
      </c>
      <c r="E14" s="247" t="s">
        <v>825</v>
      </c>
      <c r="F14" s="235">
        <v>0</v>
      </c>
      <c r="G14" s="223"/>
    </row>
    <row r="15" spans="3:7" ht="12.75">
      <c r="C15" s="257"/>
      <c r="D15" s="258"/>
      <c r="E15" s="259"/>
      <c r="F15" s="265"/>
      <c r="G15" s="224"/>
    </row>
    <row r="16" spans="3:7" ht="12.75">
      <c r="C16" s="243" t="s">
        <v>1841</v>
      </c>
      <c r="D16" s="219" t="s">
        <v>815</v>
      </c>
      <c r="E16" s="247" t="s">
        <v>825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1842</v>
      </c>
      <c r="D18" s="231" t="s">
        <v>831</v>
      </c>
      <c r="E18" s="261"/>
      <c r="F18" s="234">
        <f>F14+F16</f>
        <v>0</v>
      </c>
      <c r="G18" s="224"/>
    </row>
    <row r="19" spans="3:7" ht="12.75">
      <c r="C19" s="262"/>
      <c r="D19" s="263"/>
      <c r="E19" s="263"/>
      <c r="F19" s="264"/>
      <c r="G19" s="224"/>
    </row>
    <row r="20" spans="3:7" ht="12.75">
      <c r="C20" s="243" t="s">
        <v>1843</v>
      </c>
      <c r="D20" s="219" t="s">
        <v>814</v>
      </c>
      <c r="E20" s="247" t="s">
        <v>825</v>
      </c>
      <c r="F20" s="249">
        <f>'K9OOSO'!E22</f>
        <v>0</v>
      </c>
      <c r="G20" s="223"/>
    </row>
    <row r="21" spans="4:7" ht="12.75">
      <c r="D21" s="229"/>
      <c r="F21" s="260"/>
      <c r="G21" s="224"/>
    </row>
    <row r="22" spans="3:10" ht="12.75">
      <c r="C22" s="243" t="s">
        <v>1844</v>
      </c>
      <c r="D22" s="674" t="s">
        <v>832</v>
      </c>
      <c r="E22" s="675"/>
      <c r="F22" s="676"/>
      <c r="G22" s="238">
        <f>F18-F20</f>
        <v>0</v>
      </c>
      <c r="H22" s="240">
        <f>Odstupanje_1</f>
        <v>0</v>
      </c>
      <c r="I22" s="52"/>
      <c r="J22" s="245" t="s">
        <v>1846</v>
      </c>
    </row>
    <row r="23" spans="4:7" ht="12.75">
      <c r="D23" s="229"/>
      <c r="F23" s="225"/>
      <c r="G23" s="224"/>
    </row>
    <row r="24" spans="3:7" ht="12.75">
      <c r="C24" s="243" t="s">
        <v>1775</v>
      </c>
      <c r="D24" s="219" t="s">
        <v>816</v>
      </c>
      <c r="E24" s="247" t="s">
        <v>825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1819</v>
      </c>
      <c r="D26" s="248" t="s">
        <v>817</v>
      </c>
      <c r="E26" s="247" t="s">
        <v>825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1820</v>
      </c>
      <c r="D28" s="248" t="s">
        <v>833</v>
      </c>
      <c r="E28" s="247" t="s">
        <v>825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1821</v>
      </c>
      <c r="D30" s="670" t="s">
        <v>834</v>
      </c>
      <c r="E30" s="671"/>
      <c r="F30" s="671"/>
      <c r="G30" s="238">
        <f>H22-F24-F26-F28</f>
        <v>0</v>
      </c>
      <c r="H30" s="240">
        <f>G30</f>
        <v>0</v>
      </c>
      <c r="I30" s="52"/>
      <c r="J30" s="245" t="s">
        <v>1846</v>
      </c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H12 H22 H30">
    <cfRule type="cellIs" priority="1" dxfId="0" operator="between">
      <formula>-0.49999</formula>
      <formula>0.49999</formula>
    </cfRule>
  </conditionalFormatting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6384" width="9.140625" style="515" customWidth="1"/>
  </cols>
  <sheetData>
    <row r="1" ht="18">
      <c r="A1" s="514" t="s">
        <v>662</v>
      </c>
    </row>
    <row r="2" ht="12.75">
      <c r="A2" s="516"/>
    </row>
    <row r="3" ht="12.75">
      <c r="A3" s="515" t="s">
        <v>663</v>
      </c>
    </row>
    <row r="4" ht="18">
      <c r="A4" s="514" t="s">
        <v>664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SheetLayoutView="130" workbookViewId="0" topLeftCell="A19">
      <selection activeCell="G271" sqref="G271"/>
    </sheetView>
  </sheetViews>
  <sheetFormatPr defaultColWidth="9.140625" defaultRowHeight="12.75"/>
  <cols>
    <col min="1" max="1" width="7.421875" style="331" customWidth="1"/>
    <col min="2" max="2" width="6.8515625" style="332" customWidth="1"/>
    <col min="3" max="3" width="32.140625" style="342" customWidth="1"/>
    <col min="4" max="4" width="14.421875" style="342" customWidth="1"/>
    <col min="5" max="5" width="14.00390625" style="342" customWidth="1"/>
    <col min="6" max="7" width="14.28125" style="342" customWidth="1"/>
    <col min="8" max="8" width="3.00390625" style="277" customWidth="1"/>
    <col min="9" max="16384" width="9.140625" style="277" customWidth="1"/>
  </cols>
  <sheetData>
    <row r="1" spans="1:9" ht="12.75">
      <c r="A1" s="273"/>
      <c r="B1" s="274"/>
      <c r="C1" s="275"/>
      <c r="D1" s="275"/>
      <c r="E1" s="275"/>
      <c r="F1" s="275"/>
      <c r="G1" s="275"/>
      <c r="H1" s="276"/>
      <c r="I1" s="276"/>
    </row>
    <row r="2" spans="1:9" ht="12.75">
      <c r="A2" s="278"/>
      <c r="B2" s="274"/>
      <c r="C2" s="275"/>
      <c r="D2" s="275"/>
      <c r="E2" s="275"/>
      <c r="F2" s="275"/>
      <c r="G2" s="279" t="s">
        <v>835</v>
      </c>
      <c r="H2" s="276"/>
      <c r="I2" s="276"/>
    </row>
    <row r="3" spans="1:9" ht="12.75">
      <c r="A3" s="278"/>
      <c r="B3" s="274"/>
      <c r="C3" s="275"/>
      <c r="D3" s="275"/>
      <c r="E3" s="275"/>
      <c r="F3" s="275"/>
      <c r="G3" s="275"/>
      <c r="H3" s="276"/>
      <c r="I3" s="276"/>
    </row>
    <row r="4" spans="1:9" ht="12.75">
      <c r="A4" s="278"/>
      <c r="B4" s="274"/>
      <c r="C4" s="275"/>
      <c r="D4" s="275"/>
      <c r="E4" s="275"/>
      <c r="F4" s="275"/>
      <c r="G4" s="275"/>
      <c r="H4" s="276"/>
      <c r="I4" s="276"/>
    </row>
    <row r="5" spans="1:9" ht="12.75">
      <c r="A5" s="278"/>
      <c r="B5" s="274"/>
      <c r="C5" s="275"/>
      <c r="D5" s="275"/>
      <c r="E5" s="275"/>
      <c r="F5" s="275"/>
      <c r="G5" s="275"/>
      <c r="H5" s="276"/>
      <c r="I5" s="276"/>
    </row>
    <row r="6" spans="1:9" ht="12.75">
      <c r="A6" s="278"/>
      <c r="B6" s="274"/>
      <c r="C6" s="275"/>
      <c r="D6" s="275"/>
      <c r="E6" s="275"/>
      <c r="F6" s="275"/>
      <c r="G6" s="275"/>
      <c r="H6" s="276"/>
      <c r="I6" s="276"/>
    </row>
    <row r="7" spans="1:7" ht="42" customHeight="1">
      <c r="A7" s="280" t="s">
        <v>428</v>
      </c>
      <c r="B7" s="281"/>
      <c r="C7" s="282"/>
      <c r="D7" s="282"/>
      <c r="E7" s="282"/>
      <c r="F7" s="282"/>
      <c r="G7" s="275"/>
    </row>
    <row r="8" spans="1:7" ht="16.5" customHeight="1">
      <c r="A8" s="519" t="str">
        <f>NazKorisnika</f>
        <v>ОПШТА БОЛНИЦА ЛЕСКОВАЦ</v>
      </c>
      <c r="B8" s="281"/>
      <c r="C8" s="282"/>
      <c r="D8" s="282"/>
      <c r="E8" s="282"/>
      <c r="F8" s="282"/>
      <c r="G8" s="275"/>
    </row>
    <row r="9" spans="1:7" ht="15.75">
      <c r="A9" s="283" t="str">
        <f>"Седиште:   "&amp;biop</f>
        <v>Седиште:   Раде Кончара бр. 9, 16000 Лесковац</v>
      </c>
      <c r="B9" s="274"/>
      <c r="C9" s="284"/>
      <c r="E9" s="517" t="str">
        <f>"Матични број:   "&amp;MatBroj</f>
        <v>Матични број:   17710206</v>
      </c>
      <c r="F9" s="282"/>
      <c r="G9" s="275"/>
    </row>
    <row r="10" spans="1:7" ht="15.75">
      <c r="A10" s="283" t="str">
        <f>"ПИБ:   "&amp;bip</f>
        <v>ПИБ:   105030888</v>
      </c>
      <c r="B10" s="274"/>
      <c r="C10" s="284"/>
      <c r="E10" s="518" t="str">
        <f>"Број подрачуна:  "&amp;BrojPodr</f>
        <v>Број подрачуна:  840-767661-22</v>
      </c>
      <c r="F10" s="282"/>
      <c r="G10" s="275"/>
    </row>
    <row r="11" spans="1:7" ht="15.75">
      <c r="A11" s="285" t="s">
        <v>429</v>
      </c>
      <c r="B11" s="281"/>
      <c r="C11" s="282"/>
      <c r="D11" s="282"/>
      <c r="E11" s="282"/>
      <c r="F11" s="282"/>
      <c r="G11" s="275"/>
    </row>
    <row r="12" spans="1:7" ht="15.75">
      <c r="A12" s="286"/>
      <c r="B12" s="281"/>
      <c r="C12" s="282"/>
      <c r="D12" s="282"/>
      <c r="E12" s="282"/>
      <c r="F12" s="287"/>
      <c r="G12" s="275"/>
    </row>
    <row r="13" spans="1:7" ht="15.75">
      <c r="A13" s="288"/>
      <c r="B13" s="274"/>
      <c r="C13" s="275"/>
      <c r="D13" s="275"/>
      <c r="E13" s="275"/>
      <c r="F13" s="275"/>
      <c r="G13" s="275"/>
    </row>
    <row r="14" spans="1:8" ht="17.25" customHeight="1">
      <c r="A14" s="563" t="s">
        <v>836</v>
      </c>
      <c r="B14" s="563"/>
      <c r="C14" s="563"/>
      <c r="D14" s="563"/>
      <c r="E14" s="563"/>
      <c r="F14" s="563"/>
      <c r="G14" s="563"/>
      <c r="H14" s="289"/>
    </row>
    <row r="15" spans="1:8" ht="14.25" customHeight="1">
      <c r="A15" s="564" t="s">
        <v>666</v>
      </c>
      <c r="B15" s="564"/>
      <c r="C15" s="564"/>
      <c r="D15" s="564"/>
      <c r="E15" s="564"/>
      <c r="F15" s="564"/>
      <c r="G15" s="564"/>
      <c r="H15" s="290"/>
    </row>
    <row r="16" spans="1:7" ht="12.75">
      <c r="A16" s="278"/>
      <c r="B16" s="274"/>
      <c r="C16" s="275"/>
      <c r="D16" s="275"/>
      <c r="E16" s="275"/>
      <c r="F16" s="275"/>
      <c r="G16" s="275"/>
    </row>
    <row r="17" spans="1:7" ht="12.75">
      <c r="A17" s="278"/>
      <c r="B17" s="274"/>
      <c r="C17" s="275"/>
      <c r="D17" s="275"/>
      <c r="E17" s="275"/>
      <c r="F17" s="275"/>
      <c r="G17" s="291" t="s">
        <v>1673</v>
      </c>
    </row>
    <row r="18" spans="1:7" ht="36">
      <c r="A18" s="565" t="s">
        <v>305</v>
      </c>
      <c r="B18" s="566" t="s">
        <v>306</v>
      </c>
      <c r="C18" s="565" t="s">
        <v>307</v>
      </c>
      <c r="D18" s="294" t="s">
        <v>837</v>
      </c>
      <c r="E18" s="565" t="s">
        <v>838</v>
      </c>
      <c r="F18" s="565"/>
      <c r="G18" s="565"/>
    </row>
    <row r="19" spans="1:7" ht="12.75">
      <c r="A19" s="565"/>
      <c r="B19" s="566"/>
      <c r="C19" s="565"/>
      <c r="D19" s="567" t="s">
        <v>839</v>
      </c>
      <c r="E19" s="565" t="s">
        <v>840</v>
      </c>
      <c r="F19" s="565" t="s">
        <v>841</v>
      </c>
      <c r="G19" s="569" t="s">
        <v>842</v>
      </c>
    </row>
    <row r="20" spans="1:7" ht="12.75">
      <c r="A20" s="565"/>
      <c r="B20" s="566"/>
      <c r="C20" s="565"/>
      <c r="D20" s="568"/>
      <c r="E20" s="565"/>
      <c r="F20" s="565"/>
      <c r="G20" s="568"/>
    </row>
    <row r="21" spans="1:7" ht="12.75">
      <c r="A21" s="292">
        <v>1</v>
      </c>
      <c r="B21" s="293">
        <v>2</v>
      </c>
      <c r="C21" s="292">
        <v>3</v>
      </c>
      <c r="D21" s="292">
        <v>4</v>
      </c>
      <c r="E21" s="292">
        <v>5</v>
      </c>
      <c r="F21" s="292">
        <v>6</v>
      </c>
      <c r="G21" s="292">
        <v>7</v>
      </c>
    </row>
    <row r="22" spans="1:7" ht="14.25">
      <c r="A22" s="292"/>
      <c r="B22" s="293"/>
      <c r="C22" s="296" t="s">
        <v>843</v>
      </c>
      <c r="D22" s="297"/>
      <c r="E22" s="298"/>
      <c r="F22" s="298"/>
      <c r="G22" s="298"/>
    </row>
    <row r="23" spans="1:7" s="301" customFormat="1" ht="24">
      <c r="A23" s="292" t="s">
        <v>844</v>
      </c>
      <c r="B23" s="293" t="s">
        <v>845</v>
      </c>
      <c r="C23" s="299" t="s">
        <v>846</v>
      </c>
      <c r="D23" s="300">
        <f>D24+D42</f>
        <v>394137</v>
      </c>
      <c r="E23" s="300">
        <f>E24+E42</f>
        <v>1289863</v>
      </c>
      <c r="F23" s="300">
        <f>F24+F42</f>
        <v>900246</v>
      </c>
      <c r="G23" s="300">
        <f aca="true" t="shared" si="0" ref="G23:G86">E23-F23</f>
        <v>389617</v>
      </c>
    </row>
    <row r="24" spans="1:7" s="301" customFormat="1" ht="36">
      <c r="A24" s="292" t="s">
        <v>847</v>
      </c>
      <c r="B24" s="293" t="s">
        <v>848</v>
      </c>
      <c r="C24" s="299" t="s">
        <v>849</v>
      </c>
      <c r="D24" s="300">
        <f>D25+D29+D31+D33+D37+D40</f>
        <v>287410</v>
      </c>
      <c r="E24" s="300">
        <f>E25+E29+E31+E33+E37+E40</f>
        <v>1140462</v>
      </c>
      <c r="F24" s="300">
        <f>F25+F29+F31+F33+F37+F40</f>
        <v>876444</v>
      </c>
      <c r="G24" s="300">
        <f t="shared" si="0"/>
        <v>264018</v>
      </c>
    </row>
    <row r="25" spans="1:7" s="301" customFormat="1" ht="24">
      <c r="A25" s="292" t="s">
        <v>850</v>
      </c>
      <c r="B25" s="293" t="s">
        <v>851</v>
      </c>
      <c r="C25" s="299" t="s">
        <v>852</v>
      </c>
      <c r="D25" s="300">
        <f>SUM(D26:D28)</f>
        <v>276513</v>
      </c>
      <c r="E25" s="300">
        <f>SUM(E26:E28)</f>
        <v>1113607</v>
      </c>
      <c r="F25" s="300">
        <f>SUM(F26:F28)</f>
        <v>856856</v>
      </c>
      <c r="G25" s="300">
        <f t="shared" si="0"/>
        <v>256751</v>
      </c>
    </row>
    <row r="26" spans="1:7" ht="17.25" customHeight="1">
      <c r="A26" s="302" t="s">
        <v>853</v>
      </c>
      <c r="B26" s="303" t="s">
        <v>854</v>
      </c>
      <c r="C26" s="304" t="s">
        <v>855</v>
      </c>
      <c r="D26" s="305">
        <v>216105</v>
      </c>
      <c r="E26" s="305">
        <v>489911</v>
      </c>
      <c r="F26" s="305">
        <v>280846</v>
      </c>
      <c r="G26" s="300">
        <f t="shared" si="0"/>
        <v>209065</v>
      </c>
    </row>
    <row r="27" spans="1:7" ht="17.25" customHeight="1">
      <c r="A27" s="302" t="s">
        <v>856</v>
      </c>
      <c r="B27" s="303" t="s">
        <v>857</v>
      </c>
      <c r="C27" s="304" t="s">
        <v>858</v>
      </c>
      <c r="D27" s="305">
        <v>60408</v>
      </c>
      <c r="E27" s="305">
        <v>623696</v>
      </c>
      <c r="F27" s="305">
        <v>576010</v>
      </c>
      <c r="G27" s="300">
        <f t="shared" si="0"/>
        <v>47686</v>
      </c>
    </row>
    <row r="28" spans="1:7" ht="17.25" customHeight="1">
      <c r="A28" s="302" t="s">
        <v>859</v>
      </c>
      <c r="B28" s="303" t="s">
        <v>860</v>
      </c>
      <c r="C28" s="304" t="s">
        <v>355</v>
      </c>
      <c r="D28" s="305"/>
      <c r="E28" s="305"/>
      <c r="F28" s="305"/>
      <c r="G28" s="300">
        <f t="shared" si="0"/>
        <v>0</v>
      </c>
    </row>
    <row r="29" spans="1:7" s="301" customFormat="1" ht="17.25" customHeight="1">
      <c r="A29" s="292">
        <v>1007</v>
      </c>
      <c r="B29" s="293" t="s">
        <v>861</v>
      </c>
      <c r="C29" s="299" t="s">
        <v>862</v>
      </c>
      <c r="D29" s="300">
        <f>D30</f>
        <v>0</v>
      </c>
      <c r="E29" s="300">
        <f>E30</f>
        <v>0</v>
      </c>
      <c r="F29" s="300">
        <f>F30</f>
        <v>0</v>
      </c>
      <c r="G29" s="300">
        <f t="shared" si="0"/>
        <v>0</v>
      </c>
    </row>
    <row r="30" spans="1:7" ht="17.25" customHeight="1">
      <c r="A30" s="302">
        <v>1008</v>
      </c>
      <c r="B30" s="303" t="s">
        <v>863</v>
      </c>
      <c r="C30" s="304" t="s">
        <v>349</v>
      </c>
      <c r="D30" s="305"/>
      <c r="E30" s="305"/>
      <c r="F30" s="305"/>
      <c r="G30" s="300">
        <f t="shared" si="0"/>
        <v>0</v>
      </c>
    </row>
    <row r="31" spans="1:7" s="301" customFormat="1" ht="17.25" customHeight="1">
      <c r="A31" s="292">
        <v>1009</v>
      </c>
      <c r="B31" s="293" t="s">
        <v>864</v>
      </c>
      <c r="C31" s="299" t="s">
        <v>865</v>
      </c>
      <c r="D31" s="300">
        <f>D32</f>
        <v>0</v>
      </c>
      <c r="E31" s="300">
        <f>E32</f>
        <v>0</v>
      </c>
      <c r="F31" s="300">
        <f>F32</f>
        <v>0</v>
      </c>
      <c r="G31" s="300">
        <f t="shared" si="0"/>
        <v>0</v>
      </c>
    </row>
    <row r="32" spans="1:7" ht="17.25" customHeight="1">
      <c r="A32" s="302">
        <v>1010</v>
      </c>
      <c r="B32" s="303" t="s">
        <v>866</v>
      </c>
      <c r="C32" s="304" t="s">
        <v>209</v>
      </c>
      <c r="D32" s="305"/>
      <c r="E32" s="305"/>
      <c r="F32" s="305"/>
      <c r="G32" s="300">
        <f t="shared" si="0"/>
        <v>0</v>
      </c>
    </row>
    <row r="33" spans="1:7" s="301" customFormat="1" ht="24">
      <c r="A33" s="292">
        <v>1011</v>
      </c>
      <c r="B33" s="293" t="s">
        <v>867</v>
      </c>
      <c r="C33" s="299" t="s">
        <v>868</v>
      </c>
      <c r="D33" s="300">
        <f>SUM(D34:D36)</f>
        <v>5181</v>
      </c>
      <c r="E33" s="300">
        <f>SUM(E34:E36)</f>
        <v>5181</v>
      </c>
      <c r="F33" s="300">
        <f>SUM(F34:F36)</f>
        <v>0</v>
      </c>
      <c r="G33" s="300">
        <f t="shared" si="0"/>
        <v>5181</v>
      </c>
    </row>
    <row r="34" spans="1:7" ht="17.25" customHeight="1">
      <c r="A34" s="302">
        <v>1012</v>
      </c>
      <c r="B34" s="303" t="s">
        <v>869</v>
      </c>
      <c r="C34" s="304" t="s">
        <v>1242</v>
      </c>
      <c r="D34" s="305">
        <v>5181</v>
      </c>
      <c r="E34" s="305">
        <v>5181</v>
      </c>
      <c r="F34" s="305"/>
      <c r="G34" s="300">
        <f t="shared" si="0"/>
        <v>5181</v>
      </c>
    </row>
    <row r="35" spans="1:7" ht="17.25" customHeight="1">
      <c r="A35" s="302">
        <v>1013</v>
      </c>
      <c r="B35" s="303" t="s">
        <v>870</v>
      </c>
      <c r="C35" s="304" t="s">
        <v>871</v>
      </c>
      <c r="D35" s="305"/>
      <c r="E35" s="305"/>
      <c r="F35" s="305"/>
      <c r="G35" s="300">
        <f t="shared" si="0"/>
        <v>0</v>
      </c>
    </row>
    <row r="36" spans="1:7" ht="17.25" customHeight="1">
      <c r="A36" s="302">
        <v>1014</v>
      </c>
      <c r="B36" s="303" t="s">
        <v>872</v>
      </c>
      <c r="C36" s="304" t="s">
        <v>873</v>
      </c>
      <c r="D36" s="305"/>
      <c r="E36" s="305"/>
      <c r="F36" s="305"/>
      <c r="G36" s="300">
        <f t="shared" si="0"/>
        <v>0</v>
      </c>
    </row>
    <row r="37" spans="1:7" s="301" customFormat="1" ht="24">
      <c r="A37" s="292">
        <v>1015</v>
      </c>
      <c r="B37" s="293" t="s">
        <v>874</v>
      </c>
      <c r="C37" s="299" t="s">
        <v>875</v>
      </c>
      <c r="D37" s="300">
        <f>D38+D39</f>
        <v>1309</v>
      </c>
      <c r="E37" s="300">
        <f>E38+E39</f>
        <v>1636</v>
      </c>
      <c r="F37" s="300">
        <f>F38+F39</f>
        <v>0</v>
      </c>
      <c r="G37" s="300">
        <f t="shared" si="0"/>
        <v>1636</v>
      </c>
    </row>
    <row r="38" spans="1:7" ht="17.25" customHeight="1">
      <c r="A38" s="302">
        <v>1016</v>
      </c>
      <c r="B38" s="303" t="s">
        <v>876</v>
      </c>
      <c r="C38" s="304" t="s">
        <v>877</v>
      </c>
      <c r="D38" s="305">
        <v>1309</v>
      </c>
      <c r="E38" s="305">
        <v>1316</v>
      </c>
      <c r="F38" s="305"/>
      <c r="G38" s="300">
        <f t="shared" si="0"/>
        <v>1316</v>
      </c>
    </row>
    <row r="39" spans="1:7" ht="17.25" customHeight="1">
      <c r="A39" s="302">
        <v>1017</v>
      </c>
      <c r="B39" s="303" t="s">
        <v>878</v>
      </c>
      <c r="C39" s="304" t="s">
        <v>879</v>
      </c>
      <c r="D39" s="305"/>
      <c r="E39" s="305">
        <v>320</v>
      </c>
      <c r="F39" s="305"/>
      <c r="G39" s="306">
        <f t="shared" si="0"/>
        <v>320</v>
      </c>
    </row>
    <row r="40" spans="1:7" s="301" customFormat="1" ht="17.25" customHeight="1">
      <c r="A40" s="292">
        <v>1018</v>
      </c>
      <c r="B40" s="293" t="s">
        <v>880</v>
      </c>
      <c r="C40" s="299" t="s">
        <v>881</v>
      </c>
      <c r="D40" s="300">
        <f>D41</f>
        <v>4407</v>
      </c>
      <c r="E40" s="300">
        <f>E41</f>
        <v>20038</v>
      </c>
      <c r="F40" s="300">
        <f>F41</f>
        <v>19588</v>
      </c>
      <c r="G40" s="300">
        <f t="shared" si="0"/>
        <v>450</v>
      </c>
    </row>
    <row r="41" spans="1:7" ht="17.25" customHeight="1">
      <c r="A41" s="302">
        <v>1019</v>
      </c>
      <c r="B41" s="303" t="s">
        <v>882</v>
      </c>
      <c r="C41" s="304" t="s">
        <v>234</v>
      </c>
      <c r="D41" s="305">
        <v>4407</v>
      </c>
      <c r="E41" s="305">
        <v>20038</v>
      </c>
      <c r="F41" s="305">
        <v>19588</v>
      </c>
      <c r="G41" s="300">
        <f t="shared" si="0"/>
        <v>450</v>
      </c>
    </row>
    <row r="42" spans="1:8" s="301" customFormat="1" ht="24">
      <c r="A42" s="292">
        <v>1020</v>
      </c>
      <c r="B42" s="293" t="s">
        <v>883</v>
      </c>
      <c r="C42" s="299" t="s">
        <v>884</v>
      </c>
      <c r="D42" s="300">
        <f>D43+D51</f>
        <v>106727</v>
      </c>
      <c r="E42" s="300">
        <f>E43+E51</f>
        <v>149401</v>
      </c>
      <c r="F42" s="300">
        <f>F43+F51</f>
        <v>23802</v>
      </c>
      <c r="G42" s="300">
        <f t="shared" si="0"/>
        <v>125599</v>
      </c>
      <c r="H42" s="307"/>
    </row>
    <row r="43" spans="1:7" s="301" customFormat="1" ht="17.25" customHeight="1">
      <c r="A43" s="292">
        <v>1021</v>
      </c>
      <c r="B43" s="293" t="s">
        <v>885</v>
      </c>
      <c r="C43" s="299" t="s">
        <v>886</v>
      </c>
      <c r="D43" s="300">
        <f>SUM(D44:D50)</f>
        <v>0</v>
      </c>
      <c r="E43" s="300">
        <f>SUM(E44:E50)</f>
        <v>0</v>
      </c>
      <c r="F43" s="300">
        <f>SUM(F44:F50)</f>
        <v>0</v>
      </c>
      <c r="G43" s="300">
        <f t="shared" si="0"/>
        <v>0</v>
      </c>
    </row>
    <row r="44" spans="1:7" ht="17.25" customHeight="1">
      <c r="A44" s="302">
        <v>1022</v>
      </c>
      <c r="B44" s="303" t="s">
        <v>887</v>
      </c>
      <c r="C44" s="304" t="s">
        <v>1766</v>
      </c>
      <c r="D44" s="305"/>
      <c r="E44" s="305"/>
      <c r="F44" s="305"/>
      <c r="G44" s="300">
        <f t="shared" si="0"/>
        <v>0</v>
      </c>
    </row>
    <row r="45" spans="1:7" ht="36">
      <c r="A45" s="565" t="s">
        <v>305</v>
      </c>
      <c r="B45" s="566" t="s">
        <v>306</v>
      </c>
      <c r="C45" s="565" t="s">
        <v>307</v>
      </c>
      <c r="D45" s="294" t="s">
        <v>837</v>
      </c>
      <c r="E45" s="565" t="s">
        <v>838</v>
      </c>
      <c r="F45" s="565"/>
      <c r="G45" s="565"/>
    </row>
    <row r="46" spans="1:7" ht="12.75">
      <c r="A46" s="565"/>
      <c r="B46" s="566"/>
      <c r="C46" s="565"/>
      <c r="D46" s="567" t="s">
        <v>839</v>
      </c>
      <c r="E46" s="565" t="s">
        <v>840</v>
      </c>
      <c r="F46" s="565" t="s">
        <v>841</v>
      </c>
      <c r="G46" s="569" t="s">
        <v>888</v>
      </c>
    </row>
    <row r="47" spans="1:7" ht="12.75">
      <c r="A47" s="565"/>
      <c r="B47" s="566"/>
      <c r="C47" s="565"/>
      <c r="D47" s="568"/>
      <c r="E47" s="565"/>
      <c r="F47" s="565"/>
      <c r="G47" s="568"/>
    </row>
    <row r="48" spans="1:7" s="308" customFormat="1" ht="12.75">
      <c r="A48" s="293">
        <v>1</v>
      </c>
      <c r="B48" s="293">
        <v>2</v>
      </c>
      <c r="C48" s="293">
        <v>3</v>
      </c>
      <c r="D48" s="293" t="s">
        <v>1837</v>
      </c>
      <c r="E48" s="293" t="s">
        <v>1838</v>
      </c>
      <c r="F48" s="293" t="s">
        <v>1839</v>
      </c>
      <c r="G48" s="293" t="s">
        <v>1840</v>
      </c>
    </row>
    <row r="49" spans="1:7" ht="15" customHeight="1">
      <c r="A49" s="302">
        <v>1023</v>
      </c>
      <c r="B49" s="303" t="s">
        <v>889</v>
      </c>
      <c r="C49" s="304" t="s">
        <v>890</v>
      </c>
      <c r="D49" s="305"/>
      <c r="E49" s="305"/>
      <c r="F49" s="305"/>
      <c r="G49" s="300">
        <f t="shared" si="0"/>
        <v>0</v>
      </c>
    </row>
    <row r="50" spans="1:7" ht="15" customHeight="1">
      <c r="A50" s="302">
        <v>1024</v>
      </c>
      <c r="B50" s="303" t="s">
        <v>891</v>
      </c>
      <c r="C50" s="304" t="s">
        <v>892</v>
      </c>
      <c r="D50" s="305"/>
      <c r="E50" s="305"/>
      <c r="F50" s="305"/>
      <c r="G50" s="300">
        <f t="shared" si="0"/>
        <v>0</v>
      </c>
    </row>
    <row r="51" spans="1:7" s="301" customFormat="1" ht="36">
      <c r="A51" s="292">
        <v>1025</v>
      </c>
      <c r="B51" s="293" t="s">
        <v>893</v>
      </c>
      <c r="C51" s="299" t="s">
        <v>894</v>
      </c>
      <c r="D51" s="300">
        <f>D52+D53</f>
        <v>106727</v>
      </c>
      <c r="E51" s="300">
        <f>E52+E53</f>
        <v>149401</v>
      </c>
      <c r="F51" s="300">
        <f>F52+F53</f>
        <v>23802</v>
      </c>
      <c r="G51" s="300">
        <f t="shared" si="0"/>
        <v>125599</v>
      </c>
    </row>
    <row r="52" spans="1:7" ht="15" customHeight="1">
      <c r="A52" s="302">
        <v>1026</v>
      </c>
      <c r="B52" s="303" t="s">
        <v>895</v>
      </c>
      <c r="C52" s="304" t="s">
        <v>896</v>
      </c>
      <c r="D52" s="305">
        <v>553</v>
      </c>
      <c r="E52" s="305">
        <v>24363</v>
      </c>
      <c r="F52" s="305">
        <v>23802</v>
      </c>
      <c r="G52" s="300">
        <f t="shared" si="0"/>
        <v>561</v>
      </c>
    </row>
    <row r="53" spans="1:7" ht="15" customHeight="1">
      <c r="A53" s="302">
        <v>1027</v>
      </c>
      <c r="B53" s="303" t="s">
        <v>897</v>
      </c>
      <c r="C53" s="304" t="s">
        <v>898</v>
      </c>
      <c r="D53" s="305">
        <v>106174</v>
      </c>
      <c r="E53" s="305">
        <v>125038</v>
      </c>
      <c r="F53" s="305"/>
      <c r="G53" s="300">
        <f t="shared" si="0"/>
        <v>125038</v>
      </c>
    </row>
    <row r="54" spans="1:7" s="301" customFormat="1" ht="24">
      <c r="A54" s="292">
        <v>1028</v>
      </c>
      <c r="B54" s="293">
        <v>100000</v>
      </c>
      <c r="C54" s="299" t="s">
        <v>899</v>
      </c>
      <c r="D54" s="300">
        <f>D55+D75+D97</f>
        <v>142443</v>
      </c>
      <c r="E54" s="300">
        <f>E55+E75+E97</f>
        <v>265313</v>
      </c>
      <c r="F54" s="300">
        <f>F55+F75+F97</f>
        <v>0</v>
      </c>
      <c r="G54" s="300">
        <f t="shared" si="0"/>
        <v>265313</v>
      </c>
    </row>
    <row r="55" spans="1:7" s="301" customFormat="1" ht="24">
      <c r="A55" s="292">
        <v>1029</v>
      </c>
      <c r="B55" s="293">
        <v>110000</v>
      </c>
      <c r="C55" s="299" t="s">
        <v>900</v>
      </c>
      <c r="D55" s="300">
        <f>D56+D66</f>
        <v>0</v>
      </c>
      <c r="E55" s="300">
        <f>E56+E66</f>
        <v>0</v>
      </c>
      <c r="F55" s="300">
        <f>F56+F66</f>
        <v>0</v>
      </c>
      <c r="G55" s="300">
        <f t="shared" si="0"/>
        <v>0</v>
      </c>
    </row>
    <row r="56" spans="1:7" s="301" customFormat="1" ht="36">
      <c r="A56" s="292">
        <v>1030</v>
      </c>
      <c r="B56" s="293">
        <v>111000</v>
      </c>
      <c r="C56" s="299" t="s">
        <v>901</v>
      </c>
      <c r="D56" s="300">
        <f>SUM(D57:D65)</f>
        <v>0</v>
      </c>
      <c r="E56" s="300">
        <f>SUM(E57:E65)</f>
        <v>0</v>
      </c>
      <c r="F56" s="300">
        <f>SUM(F57:F65)</f>
        <v>0</v>
      </c>
      <c r="G56" s="300">
        <f t="shared" si="0"/>
        <v>0</v>
      </c>
    </row>
    <row r="57" spans="1:7" ht="24">
      <c r="A57" s="302">
        <v>1031</v>
      </c>
      <c r="B57" s="303">
        <v>111100</v>
      </c>
      <c r="C57" s="304" t="s">
        <v>902</v>
      </c>
      <c r="D57" s="305"/>
      <c r="E57" s="305"/>
      <c r="F57" s="305"/>
      <c r="G57" s="300">
        <f t="shared" si="0"/>
        <v>0</v>
      </c>
    </row>
    <row r="58" spans="1:7" ht="17.25" customHeight="1">
      <c r="A58" s="302">
        <v>1032</v>
      </c>
      <c r="B58" s="303">
        <v>111200</v>
      </c>
      <c r="C58" s="304" t="s">
        <v>1767</v>
      </c>
      <c r="D58" s="305"/>
      <c r="E58" s="305"/>
      <c r="F58" s="305"/>
      <c r="G58" s="300">
        <f t="shared" si="0"/>
        <v>0</v>
      </c>
    </row>
    <row r="59" spans="1:7" ht="24">
      <c r="A59" s="302">
        <v>1033</v>
      </c>
      <c r="B59" s="303">
        <v>111300</v>
      </c>
      <c r="C59" s="304" t="s">
        <v>259</v>
      </c>
      <c r="D59" s="305"/>
      <c r="E59" s="305"/>
      <c r="F59" s="305"/>
      <c r="G59" s="300">
        <f t="shared" si="0"/>
        <v>0</v>
      </c>
    </row>
    <row r="60" spans="1:7" ht="17.25" customHeight="1">
      <c r="A60" s="302">
        <v>1034</v>
      </c>
      <c r="B60" s="303">
        <v>111400</v>
      </c>
      <c r="C60" s="304" t="s">
        <v>1582</v>
      </c>
      <c r="D60" s="305"/>
      <c r="E60" s="305"/>
      <c r="F60" s="305"/>
      <c r="G60" s="300">
        <f t="shared" si="0"/>
        <v>0</v>
      </c>
    </row>
    <row r="61" spans="1:7" ht="24">
      <c r="A61" s="302">
        <v>1035</v>
      </c>
      <c r="B61" s="303">
        <v>111500</v>
      </c>
      <c r="C61" s="304" t="s">
        <v>903</v>
      </c>
      <c r="D61" s="305"/>
      <c r="E61" s="305"/>
      <c r="F61" s="305"/>
      <c r="G61" s="300">
        <f t="shared" si="0"/>
        <v>0</v>
      </c>
    </row>
    <row r="62" spans="1:7" ht="24">
      <c r="A62" s="302">
        <v>1036</v>
      </c>
      <c r="B62" s="303">
        <v>111600</v>
      </c>
      <c r="C62" s="304" t="s">
        <v>260</v>
      </c>
      <c r="D62" s="305"/>
      <c r="E62" s="305"/>
      <c r="F62" s="305"/>
      <c r="G62" s="300">
        <f t="shared" si="0"/>
        <v>0</v>
      </c>
    </row>
    <row r="63" spans="1:7" ht="24">
      <c r="A63" s="302">
        <v>1037</v>
      </c>
      <c r="B63" s="303">
        <v>111700</v>
      </c>
      <c r="C63" s="304" t="s">
        <v>904</v>
      </c>
      <c r="D63" s="305"/>
      <c r="E63" s="305"/>
      <c r="F63" s="305"/>
      <c r="G63" s="300">
        <f t="shared" si="0"/>
        <v>0</v>
      </c>
    </row>
    <row r="64" spans="1:7" ht="24">
      <c r="A64" s="302">
        <v>1038</v>
      </c>
      <c r="B64" s="303">
        <v>111800</v>
      </c>
      <c r="C64" s="304" t="s">
        <v>261</v>
      </c>
      <c r="D64" s="305"/>
      <c r="E64" s="305"/>
      <c r="F64" s="305"/>
      <c r="G64" s="300">
        <f t="shared" si="0"/>
        <v>0</v>
      </c>
    </row>
    <row r="65" spans="1:7" ht="17.25" customHeight="1">
      <c r="A65" s="302">
        <v>1039</v>
      </c>
      <c r="B65" s="303">
        <v>111900</v>
      </c>
      <c r="C65" s="304" t="s">
        <v>905</v>
      </c>
      <c r="D65" s="305"/>
      <c r="E65" s="305"/>
      <c r="F65" s="305"/>
      <c r="G65" s="300">
        <f t="shared" si="0"/>
        <v>0</v>
      </c>
    </row>
    <row r="66" spans="1:7" s="301" customFormat="1" ht="27.75" customHeight="1">
      <c r="A66" s="292">
        <v>1040</v>
      </c>
      <c r="B66" s="293">
        <v>112000</v>
      </c>
      <c r="C66" s="299" t="s">
        <v>906</v>
      </c>
      <c r="D66" s="300">
        <f>SUM(D67:D74)</f>
        <v>0</v>
      </c>
      <c r="E66" s="300">
        <f>SUM(E67:E74)</f>
        <v>0</v>
      </c>
      <c r="F66" s="300">
        <f>SUM(F67:F74)</f>
        <v>0</v>
      </c>
      <c r="G66" s="300">
        <f t="shared" si="0"/>
        <v>0</v>
      </c>
    </row>
    <row r="67" spans="1:7" ht="24">
      <c r="A67" s="302">
        <v>1041</v>
      </c>
      <c r="B67" s="303">
        <v>112100</v>
      </c>
      <c r="C67" s="304" t="s">
        <v>907</v>
      </c>
      <c r="D67" s="305"/>
      <c r="E67" s="305"/>
      <c r="F67" s="305"/>
      <c r="G67" s="300">
        <f t="shared" si="0"/>
        <v>0</v>
      </c>
    </row>
    <row r="68" spans="1:7" ht="15" customHeight="1">
      <c r="A68" s="302">
        <v>1042</v>
      </c>
      <c r="B68" s="303">
        <v>112200</v>
      </c>
      <c r="C68" s="304" t="s">
        <v>416</v>
      </c>
      <c r="D68" s="305"/>
      <c r="E68" s="305"/>
      <c r="F68" s="305"/>
      <c r="G68" s="300">
        <f t="shared" si="0"/>
        <v>0</v>
      </c>
    </row>
    <row r="69" spans="1:7" ht="15" customHeight="1">
      <c r="A69" s="302">
        <v>1043</v>
      </c>
      <c r="B69" s="303">
        <v>112300</v>
      </c>
      <c r="C69" s="304" t="s">
        <v>417</v>
      </c>
      <c r="D69" s="305"/>
      <c r="E69" s="305"/>
      <c r="F69" s="305"/>
      <c r="G69" s="300">
        <f t="shared" si="0"/>
        <v>0</v>
      </c>
    </row>
    <row r="70" spans="1:7" ht="15" customHeight="1">
      <c r="A70" s="302">
        <v>1044</v>
      </c>
      <c r="B70" s="303">
        <v>112400</v>
      </c>
      <c r="C70" s="304" t="s">
        <v>418</v>
      </c>
      <c r="D70" s="305"/>
      <c r="E70" s="305"/>
      <c r="F70" s="305"/>
      <c r="G70" s="300">
        <f t="shared" si="0"/>
        <v>0</v>
      </c>
    </row>
    <row r="71" spans="1:7" ht="24">
      <c r="A71" s="302">
        <v>1045</v>
      </c>
      <c r="B71" s="303">
        <v>112500</v>
      </c>
      <c r="C71" s="304" t="s">
        <v>419</v>
      </c>
      <c r="D71" s="305"/>
      <c r="E71" s="305"/>
      <c r="F71" s="305"/>
      <c r="G71" s="300">
        <f t="shared" si="0"/>
        <v>0</v>
      </c>
    </row>
    <row r="72" spans="1:7" ht="24">
      <c r="A72" s="302">
        <v>1046</v>
      </c>
      <c r="B72" s="303">
        <v>112600</v>
      </c>
      <c r="C72" s="304" t="s">
        <v>169</v>
      </c>
      <c r="D72" s="305"/>
      <c r="E72" s="305"/>
      <c r="F72" s="305"/>
      <c r="G72" s="300">
        <f t="shared" si="0"/>
        <v>0</v>
      </c>
    </row>
    <row r="73" spans="1:7" ht="15" customHeight="1">
      <c r="A73" s="302">
        <v>1047</v>
      </c>
      <c r="B73" s="303">
        <v>112700</v>
      </c>
      <c r="C73" s="304" t="s">
        <v>908</v>
      </c>
      <c r="D73" s="305"/>
      <c r="E73" s="305"/>
      <c r="F73" s="305"/>
      <c r="G73" s="300">
        <f t="shared" si="0"/>
        <v>0</v>
      </c>
    </row>
    <row r="74" spans="1:7" ht="15" customHeight="1">
      <c r="A74" s="302">
        <v>1048</v>
      </c>
      <c r="B74" s="303" t="s">
        <v>909</v>
      </c>
      <c r="C74" s="304" t="s">
        <v>910</v>
      </c>
      <c r="D74" s="305"/>
      <c r="E74" s="305"/>
      <c r="F74" s="305"/>
      <c r="G74" s="300">
        <f t="shared" si="0"/>
        <v>0</v>
      </c>
    </row>
    <row r="75" spans="1:7" s="301" customFormat="1" ht="42">
      <c r="A75" s="292">
        <v>1049</v>
      </c>
      <c r="B75" s="293">
        <v>120000</v>
      </c>
      <c r="C75" s="309" t="s">
        <v>911</v>
      </c>
      <c r="D75" s="300">
        <f>D76+D86+D92</f>
        <v>63511</v>
      </c>
      <c r="E75" s="300">
        <f>E76+E86+E92</f>
        <v>110160</v>
      </c>
      <c r="F75" s="300">
        <f>F76+F86+F92</f>
        <v>0</v>
      </c>
      <c r="G75" s="300">
        <f t="shared" si="0"/>
        <v>110160</v>
      </c>
    </row>
    <row r="76" spans="1:7" s="301" customFormat="1" ht="31.5">
      <c r="A76" s="292">
        <v>1050</v>
      </c>
      <c r="B76" s="293">
        <v>121000</v>
      </c>
      <c r="C76" s="309" t="s">
        <v>912</v>
      </c>
      <c r="D76" s="300">
        <f>D77+D78+D79+D80+D81+D82+D83+D84+D85</f>
        <v>35353</v>
      </c>
      <c r="E76" s="300">
        <f>E77+E78+E79+E80+E81+E82+E83+E84+E85</f>
        <v>19148</v>
      </c>
      <c r="F76" s="300">
        <f>F77+F78+F79+F80+F81+F82+F83+F84+F85</f>
        <v>0</v>
      </c>
      <c r="G76" s="300">
        <f t="shared" si="0"/>
        <v>19148</v>
      </c>
    </row>
    <row r="77" spans="1:7" ht="15" customHeight="1">
      <c r="A77" s="302">
        <v>1051</v>
      </c>
      <c r="B77" s="303">
        <v>121100</v>
      </c>
      <c r="C77" s="304" t="s">
        <v>913</v>
      </c>
      <c r="D77" s="305">
        <v>35353</v>
      </c>
      <c r="E77" s="305">
        <v>19148</v>
      </c>
      <c r="F77" s="305"/>
      <c r="G77" s="300">
        <f t="shared" si="0"/>
        <v>19148</v>
      </c>
    </row>
    <row r="78" spans="1:7" ht="15" customHeight="1">
      <c r="A78" s="302">
        <v>1052</v>
      </c>
      <c r="B78" s="303">
        <v>121200</v>
      </c>
      <c r="C78" s="304" t="s">
        <v>914</v>
      </c>
      <c r="D78" s="305"/>
      <c r="E78" s="305"/>
      <c r="F78" s="305"/>
      <c r="G78" s="300">
        <f t="shared" si="0"/>
        <v>0</v>
      </c>
    </row>
    <row r="79" spans="1:7" ht="15" customHeight="1">
      <c r="A79" s="302">
        <v>1053</v>
      </c>
      <c r="B79" s="303">
        <v>121300</v>
      </c>
      <c r="C79" s="304" t="s">
        <v>915</v>
      </c>
      <c r="D79" s="305"/>
      <c r="E79" s="305"/>
      <c r="F79" s="305"/>
      <c r="G79" s="300">
        <f t="shared" si="0"/>
        <v>0</v>
      </c>
    </row>
    <row r="80" spans="1:7" ht="15" customHeight="1">
      <c r="A80" s="302">
        <v>1054</v>
      </c>
      <c r="B80" s="303">
        <v>121400</v>
      </c>
      <c r="C80" s="304" t="s">
        <v>916</v>
      </c>
      <c r="D80" s="305"/>
      <c r="E80" s="305"/>
      <c r="F80" s="305"/>
      <c r="G80" s="300">
        <f t="shared" si="0"/>
        <v>0</v>
      </c>
    </row>
    <row r="81" spans="1:7" ht="15" customHeight="1">
      <c r="A81" s="302">
        <v>1055</v>
      </c>
      <c r="B81" s="303">
        <v>121500</v>
      </c>
      <c r="C81" s="304" t="s">
        <v>917</v>
      </c>
      <c r="D81" s="305"/>
      <c r="E81" s="305"/>
      <c r="F81" s="305"/>
      <c r="G81" s="300">
        <f t="shared" si="0"/>
        <v>0</v>
      </c>
    </row>
    <row r="82" spans="1:7" ht="15" customHeight="1">
      <c r="A82" s="302">
        <v>1056</v>
      </c>
      <c r="B82" s="303">
        <v>121600</v>
      </c>
      <c r="C82" s="304" t="s">
        <v>918</v>
      </c>
      <c r="D82" s="305"/>
      <c r="E82" s="305"/>
      <c r="F82" s="305"/>
      <c r="G82" s="300">
        <f t="shared" si="0"/>
        <v>0</v>
      </c>
    </row>
    <row r="83" spans="1:7" ht="15" customHeight="1">
      <c r="A83" s="302">
        <v>1057</v>
      </c>
      <c r="B83" s="303">
        <v>121700</v>
      </c>
      <c r="C83" s="304" t="s">
        <v>919</v>
      </c>
      <c r="D83" s="305"/>
      <c r="E83" s="305"/>
      <c r="F83" s="305"/>
      <c r="G83" s="300">
        <f t="shared" si="0"/>
        <v>0</v>
      </c>
    </row>
    <row r="84" spans="1:7" ht="15" customHeight="1">
      <c r="A84" s="302">
        <v>1058</v>
      </c>
      <c r="B84" s="303">
        <v>121800</v>
      </c>
      <c r="C84" s="304" t="s">
        <v>920</v>
      </c>
      <c r="D84" s="305"/>
      <c r="E84" s="305"/>
      <c r="F84" s="305"/>
      <c r="G84" s="300">
        <f t="shared" si="0"/>
        <v>0</v>
      </c>
    </row>
    <row r="85" spans="1:7" ht="15" customHeight="1">
      <c r="A85" s="302">
        <v>1059</v>
      </c>
      <c r="B85" s="303">
        <v>121900</v>
      </c>
      <c r="C85" s="304" t="s">
        <v>921</v>
      </c>
      <c r="D85" s="305"/>
      <c r="E85" s="305"/>
      <c r="F85" s="305"/>
      <c r="G85" s="300">
        <f t="shared" si="0"/>
        <v>0</v>
      </c>
    </row>
    <row r="86" spans="1:7" s="301" customFormat="1" ht="24">
      <c r="A86" s="292">
        <v>1060</v>
      </c>
      <c r="B86" s="293">
        <v>122000</v>
      </c>
      <c r="C86" s="299" t="s">
        <v>922</v>
      </c>
      <c r="D86" s="300">
        <f>D91</f>
        <v>27021</v>
      </c>
      <c r="E86" s="300">
        <f>E91</f>
        <v>89905</v>
      </c>
      <c r="F86" s="300">
        <f>F91</f>
        <v>0</v>
      </c>
      <c r="G86" s="300">
        <f t="shared" si="0"/>
        <v>89905</v>
      </c>
    </row>
    <row r="87" spans="1:7" ht="36">
      <c r="A87" s="565" t="s">
        <v>305</v>
      </c>
      <c r="B87" s="566" t="s">
        <v>306</v>
      </c>
      <c r="C87" s="565" t="s">
        <v>307</v>
      </c>
      <c r="D87" s="294" t="s">
        <v>837</v>
      </c>
      <c r="E87" s="565" t="s">
        <v>838</v>
      </c>
      <c r="F87" s="565"/>
      <c r="G87" s="565"/>
    </row>
    <row r="88" spans="1:7" ht="12.75">
      <c r="A88" s="565"/>
      <c r="B88" s="566"/>
      <c r="C88" s="565"/>
      <c r="D88" s="567" t="s">
        <v>839</v>
      </c>
      <c r="E88" s="565" t="s">
        <v>840</v>
      </c>
      <c r="F88" s="565" t="s">
        <v>841</v>
      </c>
      <c r="G88" s="569" t="s">
        <v>923</v>
      </c>
    </row>
    <row r="89" spans="1:7" ht="12.75">
      <c r="A89" s="565"/>
      <c r="B89" s="566"/>
      <c r="C89" s="565"/>
      <c r="D89" s="568"/>
      <c r="E89" s="565"/>
      <c r="F89" s="565"/>
      <c r="G89" s="568"/>
    </row>
    <row r="90" spans="1:7" ht="12.75">
      <c r="A90" s="293">
        <v>1</v>
      </c>
      <c r="B90" s="293">
        <v>2</v>
      </c>
      <c r="C90" s="293">
        <v>3</v>
      </c>
      <c r="D90" s="293" t="s">
        <v>1837</v>
      </c>
      <c r="E90" s="293" t="s">
        <v>1838</v>
      </c>
      <c r="F90" s="293" t="s">
        <v>1839</v>
      </c>
      <c r="G90" s="293" t="s">
        <v>1840</v>
      </c>
    </row>
    <row r="91" spans="1:7" ht="24">
      <c r="A91" s="302">
        <v>1061</v>
      </c>
      <c r="B91" s="303">
        <v>122100</v>
      </c>
      <c r="C91" s="304" t="s">
        <v>924</v>
      </c>
      <c r="D91" s="305">
        <v>27021</v>
      </c>
      <c r="E91" s="305">
        <v>89905</v>
      </c>
      <c r="F91" s="305"/>
      <c r="G91" s="300">
        <f aca="true" t="shared" si="1" ref="G91:G103">E91-F91</f>
        <v>89905</v>
      </c>
    </row>
    <row r="92" spans="1:7" s="301" customFormat="1" ht="24">
      <c r="A92" s="292">
        <v>1062</v>
      </c>
      <c r="B92" s="293">
        <v>123000</v>
      </c>
      <c r="C92" s="299" t="s">
        <v>925</v>
      </c>
      <c r="D92" s="300">
        <f>SUM(D93:D96)</f>
        <v>1137</v>
      </c>
      <c r="E92" s="300">
        <f>SUM(E93:E96)</f>
        <v>1107</v>
      </c>
      <c r="F92" s="300">
        <f>SUM(F93:F96)</f>
        <v>0</v>
      </c>
      <c r="G92" s="300">
        <f t="shared" si="1"/>
        <v>1107</v>
      </c>
    </row>
    <row r="93" spans="1:7" ht="17.25" customHeight="1">
      <c r="A93" s="302">
        <v>1063</v>
      </c>
      <c r="B93" s="303">
        <v>123100</v>
      </c>
      <c r="C93" s="304" t="s">
        <v>926</v>
      </c>
      <c r="D93" s="305"/>
      <c r="E93" s="305"/>
      <c r="F93" s="305"/>
      <c r="G93" s="300">
        <f t="shared" si="1"/>
        <v>0</v>
      </c>
    </row>
    <row r="94" spans="1:7" ht="17.25" customHeight="1">
      <c r="A94" s="302">
        <v>1064</v>
      </c>
      <c r="B94" s="303">
        <v>123200</v>
      </c>
      <c r="C94" s="304" t="s">
        <v>927</v>
      </c>
      <c r="D94" s="305">
        <v>1137</v>
      </c>
      <c r="E94" s="305">
        <v>1107</v>
      </c>
      <c r="F94" s="305"/>
      <c r="G94" s="300">
        <f t="shared" si="1"/>
        <v>1107</v>
      </c>
    </row>
    <row r="95" spans="1:7" ht="17.25" customHeight="1">
      <c r="A95" s="302">
        <v>1065</v>
      </c>
      <c r="B95" s="303">
        <v>123300</v>
      </c>
      <c r="C95" s="304" t="s">
        <v>928</v>
      </c>
      <c r="D95" s="305"/>
      <c r="E95" s="305"/>
      <c r="F95" s="305"/>
      <c r="G95" s="300">
        <f t="shared" si="1"/>
        <v>0</v>
      </c>
    </row>
    <row r="96" spans="1:7" ht="17.25" customHeight="1">
      <c r="A96" s="302">
        <v>1066</v>
      </c>
      <c r="B96" s="303">
        <v>123900</v>
      </c>
      <c r="C96" s="304" t="s">
        <v>929</v>
      </c>
      <c r="D96" s="305"/>
      <c r="E96" s="305"/>
      <c r="F96" s="305"/>
      <c r="G96" s="300">
        <f t="shared" si="1"/>
        <v>0</v>
      </c>
    </row>
    <row r="97" spans="1:7" s="301" customFormat="1" ht="24">
      <c r="A97" s="292">
        <v>1067</v>
      </c>
      <c r="B97" s="293">
        <v>130000</v>
      </c>
      <c r="C97" s="299" t="s">
        <v>930</v>
      </c>
      <c r="D97" s="300">
        <f>D98</f>
        <v>78932</v>
      </c>
      <c r="E97" s="300">
        <f>E98</f>
        <v>155153</v>
      </c>
      <c r="F97" s="300">
        <f>F98</f>
        <v>0</v>
      </c>
      <c r="G97" s="300">
        <f t="shared" si="1"/>
        <v>155153</v>
      </c>
    </row>
    <row r="98" spans="1:7" s="301" customFormat="1" ht="36">
      <c r="A98" s="292">
        <v>1068</v>
      </c>
      <c r="B98" s="293">
        <v>131000</v>
      </c>
      <c r="C98" s="299" t="s">
        <v>931</v>
      </c>
      <c r="D98" s="300">
        <f>SUM(D99:D101)</f>
        <v>78932</v>
      </c>
      <c r="E98" s="300">
        <f>SUM(E99:E101)</f>
        <v>155153</v>
      </c>
      <c r="F98" s="300">
        <f>SUM(F99:F101)</f>
        <v>0</v>
      </c>
      <c r="G98" s="300">
        <f t="shared" si="1"/>
        <v>155153</v>
      </c>
    </row>
    <row r="99" spans="1:7" ht="17.25" customHeight="1">
      <c r="A99" s="302">
        <v>1069</v>
      </c>
      <c r="B99" s="303">
        <v>131100</v>
      </c>
      <c r="C99" s="304" t="s">
        <v>932</v>
      </c>
      <c r="D99" s="305"/>
      <c r="E99" s="305">
        <v>320</v>
      </c>
      <c r="F99" s="305"/>
      <c r="G99" s="300">
        <f t="shared" si="1"/>
        <v>320</v>
      </c>
    </row>
    <row r="100" spans="1:7" ht="17.25" customHeight="1">
      <c r="A100" s="302">
        <v>1070</v>
      </c>
      <c r="B100" s="303">
        <v>131200</v>
      </c>
      <c r="C100" s="304" t="s">
        <v>933</v>
      </c>
      <c r="D100" s="305">
        <v>58061</v>
      </c>
      <c r="E100" s="305">
        <v>151258</v>
      </c>
      <c r="F100" s="305"/>
      <c r="G100" s="300">
        <f t="shared" si="1"/>
        <v>151258</v>
      </c>
    </row>
    <row r="101" spans="1:7" ht="17.25" customHeight="1">
      <c r="A101" s="302">
        <v>1071</v>
      </c>
      <c r="B101" s="303">
        <v>131300</v>
      </c>
      <c r="C101" s="304" t="s">
        <v>934</v>
      </c>
      <c r="D101" s="305">
        <v>20871</v>
      </c>
      <c r="E101" s="305">
        <v>3575</v>
      </c>
      <c r="F101" s="305"/>
      <c r="G101" s="300">
        <f t="shared" si="1"/>
        <v>3575</v>
      </c>
    </row>
    <row r="102" spans="1:7" s="301" customFormat="1" ht="17.25" customHeight="1">
      <c r="A102" s="292">
        <v>1072</v>
      </c>
      <c r="B102" s="293"/>
      <c r="C102" s="299" t="s">
        <v>935</v>
      </c>
      <c r="D102" s="300">
        <f>D23+D54</f>
        <v>536580</v>
      </c>
      <c r="E102" s="300">
        <f>E23+E54</f>
        <v>1555176</v>
      </c>
      <c r="F102" s="300">
        <f>F23+F54</f>
        <v>900246</v>
      </c>
      <c r="G102" s="300">
        <f t="shared" si="1"/>
        <v>654930</v>
      </c>
    </row>
    <row r="103" spans="1:7" ht="17.25" customHeight="1">
      <c r="A103" s="292">
        <v>1073</v>
      </c>
      <c r="B103" s="293" t="s">
        <v>936</v>
      </c>
      <c r="C103" s="310" t="s">
        <v>937</v>
      </c>
      <c r="D103" s="305">
        <v>7669</v>
      </c>
      <c r="E103" s="305">
        <v>7669</v>
      </c>
      <c r="F103" s="305"/>
      <c r="G103" s="300">
        <f t="shared" si="1"/>
        <v>7669</v>
      </c>
    </row>
    <row r="104" spans="1:7" ht="12.75">
      <c r="A104" s="576" t="s">
        <v>305</v>
      </c>
      <c r="B104" s="577" t="s">
        <v>306</v>
      </c>
      <c r="C104" s="570" t="s">
        <v>307</v>
      </c>
      <c r="D104" s="570"/>
      <c r="E104" s="570"/>
      <c r="F104" s="570" t="s">
        <v>938</v>
      </c>
      <c r="G104" s="570"/>
    </row>
    <row r="105" spans="1:7" ht="24">
      <c r="A105" s="576"/>
      <c r="B105" s="577"/>
      <c r="C105" s="570"/>
      <c r="D105" s="570"/>
      <c r="E105" s="570"/>
      <c r="F105" s="313" t="s">
        <v>939</v>
      </c>
      <c r="G105" s="313" t="s">
        <v>940</v>
      </c>
    </row>
    <row r="106" spans="1:7" s="308" customFormat="1" ht="12.75">
      <c r="A106" s="312">
        <v>1</v>
      </c>
      <c r="B106" s="312">
        <v>2</v>
      </c>
      <c r="C106" s="571">
        <v>3</v>
      </c>
      <c r="D106" s="571"/>
      <c r="E106" s="571"/>
      <c r="F106" s="314" t="s">
        <v>1837</v>
      </c>
      <c r="G106" s="314" t="s">
        <v>1838</v>
      </c>
    </row>
    <row r="107" spans="1:7" ht="21.75" customHeight="1">
      <c r="A107" s="311"/>
      <c r="B107" s="312"/>
      <c r="C107" s="572" t="s">
        <v>941</v>
      </c>
      <c r="D107" s="573"/>
      <c r="E107" s="574"/>
      <c r="F107" s="300"/>
      <c r="G107" s="300"/>
    </row>
    <row r="108" spans="1:7" s="301" customFormat="1" ht="21.75" customHeight="1">
      <c r="A108" s="292">
        <v>1074</v>
      </c>
      <c r="B108" s="293">
        <v>200000</v>
      </c>
      <c r="C108" s="578" t="s">
        <v>942</v>
      </c>
      <c r="D108" s="578"/>
      <c r="E108" s="578"/>
      <c r="F108" s="300">
        <f>F109+F133+F155+F213+F241+F255</f>
        <v>107090</v>
      </c>
      <c r="G108" s="300">
        <f>G109+G133+G155+G213+G241+G255</f>
        <v>246165</v>
      </c>
    </row>
    <row r="109" spans="1:7" s="301" customFormat="1" ht="21.75" customHeight="1">
      <c r="A109" s="292">
        <v>1075</v>
      </c>
      <c r="B109" s="293">
        <v>210000</v>
      </c>
      <c r="C109" s="579" t="s">
        <v>943</v>
      </c>
      <c r="D109" s="579"/>
      <c r="E109" s="579"/>
      <c r="F109" s="300">
        <f>F110+F120+F127+F129+F131</f>
        <v>0</v>
      </c>
      <c r="G109" s="300">
        <f>G110+G120+G127+G129+G131</f>
        <v>0</v>
      </c>
    </row>
    <row r="110" spans="1:7" s="301" customFormat="1" ht="21.75" customHeight="1">
      <c r="A110" s="292">
        <v>1076</v>
      </c>
      <c r="B110" s="293">
        <v>211000</v>
      </c>
      <c r="C110" s="578" t="s">
        <v>944</v>
      </c>
      <c r="D110" s="578"/>
      <c r="E110" s="578"/>
      <c r="F110" s="300">
        <f>SUM(F111:F119)</f>
        <v>0</v>
      </c>
      <c r="G110" s="300">
        <f>SUM(G111:G119)</f>
        <v>0</v>
      </c>
    </row>
    <row r="111" spans="1:7" ht="21.75" customHeight="1">
      <c r="A111" s="302">
        <v>1077</v>
      </c>
      <c r="B111" s="303">
        <v>211100</v>
      </c>
      <c r="C111" s="575" t="s">
        <v>945</v>
      </c>
      <c r="D111" s="575"/>
      <c r="E111" s="575"/>
      <c r="F111" s="305"/>
      <c r="G111" s="305"/>
    </row>
    <row r="112" spans="1:7" ht="21.75" customHeight="1">
      <c r="A112" s="302">
        <v>1078</v>
      </c>
      <c r="B112" s="303">
        <v>211200</v>
      </c>
      <c r="C112" s="575" t="s">
        <v>946</v>
      </c>
      <c r="D112" s="575"/>
      <c r="E112" s="575"/>
      <c r="F112" s="305"/>
      <c r="G112" s="305"/>
    </row>
    <row r="113" spans="1:8" s="316" customFormat="1" ht="24" customHeight="1">
      <c r="A113" s="302">
        <v>1079</v>
      </c>
      <c r="B113" s="303">
        <v>211300</v>
      </c>
      <c r="C113" s="575" t="s">
        <v>947</v>
      </c>
      <c r="D113" s="575"/>
      <c r="E113" s="575"/>
      <c r="F113" s="305"/>
      <c r="G113" s="305"/>
      <c r="H113" s="277"/>
    </row>
    <row r="114" spans="1:7" ht="21.75" customHeight="1">
      <c r="A114" s="302">
        <v>1080</v>
      </c>
      <c r="B114" s="303">
        <v>211400</v>
      </c>
      <c r="C114" s="575" t="s">
        <v>948</v>
      </c>
      <c r="D114" s="575"/>
      <c r="E114" s="575"/>
      <c r="F114" s="305"/>
      <c r="G114" s="305"/>
    </row>
    <row r="115" spans="1:7" ht="21.75" customHeight="1">
      <c r="A115" s="302">
        <v>1081</v>
      </c>
      <c r="B115" s="303">
        <v>211500</v>
      </c>
      <c r="C115" s="575" t="s">
        <v>949</v>
      </c>
      <c r="D115" s="575"/>
      <c r="E115" s="575"/>
      <c r="F115" s="305"/>
      <c r="G115" s="305"/>
    </row>
    <row r="116" spans="1:7" ht="21.75" customHeight="1">
      <c r="A116" s="302">
        <v>1082</v>
      </c>
      <c r="B116" s="303">
        <v>211600</v>
      </c>
      <c r="C116" s="575" t="s">
        <v>950</v>
      </c>
      <c r="D116" s="575"/>
      <c r="E116" s="575"/>
      <c r="F116" s="305"/>
      <c r="G116" s="305"/>
    </row>
    <row r="117" spans="1:7" ht="21.75" customHeight="1">
      <c r="A117" s="302">
        <v>1083</v>
      </c>
      <c r="B117" s="303" t="s">
        <v>951</v>
      </c>
      <c r="C117" s="575" t="s">
        <v>952</v>
      </c>
      <c r="D117" s="575"/>
      <c r="E117" s="575"/>
      <c r="F117" s="305"/>
      <c r="G117" s="305"/>
    </row>
    <row r="118" spans="1:7" ht="21.75" customHeight="1">
      <c r="A118" s="302">
        <v>1084</v>
      </c>
      <c r="B118" s="303">
        <v>211800</v>
      </c>
      <c r="C118" s="575" t="s">
        <v>953</v>
      </c>
      <c r="D118" s="575"/>
      <c r="E118" s="575"/>
      <c r="F118" s="305"/>
      <c r="G118" s="305"/>
    </row>
    <row r="119" spans="1:7" ht="21.75" customHeight="1">
      <c r="A119" s="302">
        <v>1085</v>
      </c>
      <c r="B119" s="303" t="s">
        <v>954</v>
      </c>
      <c r="C119" s="575" t="s">
        <v>955</v>
      </c>
      <c r="D119" s="575"/>
      <c r="E119" s="575"/>
      <c r="F119" s="305"/>
      <c r="G119" s="305"/>
    </row>
    <row r="120" spans="1:7" s="301" customFormat="1" ht="21.75" customHeight="1">
      <c r="A120" s="292">
        <v>1086</v>
      </c>
      <c r="B120" s="293">
        <v>212000</v>
      </c>
      <c r="C120" s="580" t="s">
        <v>956</v>
      </c>
      <c r="D120" s="580"/>
      <c r="E120" s="580"/>
      <c r="F120" s="300">
        <f>SUM(F121:F126)</f>
        <v>0</v>
      </c>
      <c r="G120" s="300">
        <f>SUM(G121:G126)</f>
        <v>0</v>
      </c>
    </row>
    <row r="121" spans="1:7" ht="24.75" customHeight="1">
      <c r="A121" s="302">
        <v>1087</v>
      </c>
      <c r="B121" s="303">
        <v>212100</v>
      </c>
      <c r="C121" s="575" t="s">
        <v>957</v>
      </c>
      <c r="D121" s="575"/>
      <c r="E121" s="575"/>
      <c r="F121" s="305"/>
      <c r="G121" s="305"/>
    </row>
    <row r="122" spans="1:7" ht="21.75" customHeight="1">
      <c r="A122" s="302">
        <v>1088</v>
      </c>
      <c r="B122" s="303">
        <v>212200</v>
      </c>
      <c r="C122" s="575" t="s">
        <v>958</v>
      </c>
      <c r="D122" s="575"/>
      <c r="E122" s="575"/>
      <c r="F122" s="305"/>
      <c r="G122" s="305"/>
    </row>
    <row r="123" spans="1:7" ht="21.75" customHeight="1">
      <c r="A123" s="302">
        <v>1089</v>
      </c>
      <c r="B123" s="303">
        <v>212300</v>
      </c>
      <c r="C123" s="575" t="s">
        <v>959</v>
      </c>
      <c r="D123" s="575"/>
      <c r="E123" s="575"/>
      <c r="F123" s="305"/>
      <c r="G123" s="305"/>
    </row>
    <row r="124" spans="1:7" ht="21.75" customHeight="1">
      <c r="A124" s="302">
        <v>1090</v>
      </c>
      <c r="B124" s="303">
        <v>212400</v>
      </c>
      <c r="C124" s="575" t="s">
        <v>960</v>
      </c>
      <c r="D124" s="575"/>
      <c r="E124" s="575"/>
      <c r="F124" s="305"/>
      <c r="G124" s="305"/>
    </row>
    <row r="125" spans="1:7" ht="21.75" customHeight="1">
      <c r="A125" s="302">
        <v>1091</v>
      </c>
      <c r="B125" s="303">
        <v>212500</v>
      </c>
      <c r="C125" s="575" t="s">
        <v>961</v>
      </c>
      <c r="D125" s="575"/>
      <c r="E125" s="575"/>
      <c r="F125" s="305"/>
      <c r="G125" s="305"/>
    </row>
    <row r="126" spans="1:7" ht="21.75" customHeight="1">
      <c r="A126" s="302">
        <v>1092</v>
      </c>
      <c r="B126" s="303">
        <v>212600</v>
      </c>
      <c r="C126" s="575" t="s">
        <v>962</v>
      </c>
      <c r="D126" s="575"/>
      <c r="E126" s="575"/>
      <c r="F126" s="305"/>
      <c r="G126" s="305"/>
    </row>
    <row r="127" spans="1:7" s="301" customFormat="1" ht="21.75" customHeight="1">
      <c r="A127" s="292">
        <v>1093</v>
      </c>
      <c r="B127" s="293">
        <v>213000</v>
      </c>
      <c r="C127" s="580" t="s">
        <v>963</v>
      </c>
      <c r="D127" s="580"/>
      <c r="E127" s="580"/>
      <c r="F127" s="300">
        <f>F128</f>
        <v>0</v>
      </c>
      <c r="G127" s="300">
        <f>G128</f>
        <v>0</v>
      </c>
    </row>
    <row r="128" spans="1:7" ht="21.75" customHeight="1">
      <c r="A128" s="302">
        <v>1094</v>
      </c>
      <c r="B128" s="303">
        <v>213100</v>
      </c>
      <c r="C128" s="575" t="s">
        <v>964</v>
      </c>
      <c r="D128" s="575"/>
      <c r="E128" s="575"/>
      <c r="F128" s="305"/>
      <c r="G128" s="305"/>
    </row>
    <row r="129" spans="1:7" ht="25.5" customHeight="1">
      <c r="A129" s="292">
        <v>1095</v>
      </c>
      <c r="B129" s="293">
        <v>214000</v>
      </c>
      <c r="C129" s="579" t="s">
        <v>965</v>
      </c>
      <c r="D129" s="579"/>
      <c r="E129" s="579"/>
      <c r="F129" s="300">
        <f>F130</f>
        <v>0</v>
      </c>
      <c r="G129" s="300">
        <f>G130</f>
        <v>0</v>
      </c>
    </row>
    <row r="130" spans="1:7" ht="21.75" customHeight="1">
      <c r="A130" s="302">
        <v>1096</v>
      </c>
      <c r="B130" s="303">
        <v>214100</v>
      </c>
      <c r="C130" s="581" t="s">
        <v>966</v>
      </c>
      <c r="D130" s="581"/>
      <c r="E130" s="581"/>
      <c r="F130" s="305"/>
      <c r="G130" s="305"/>
    </row>
    <row r="131" spans="1:7" ht="22.5" customHeight="1">
      <c r="A131" s="292">
        <v>1097</v>
      </c>
      <c r="B131" s="293">
        <v>215000</v>
      </c>
      <c r="C131" s="579" t="s">
        <v>967</v>
      </c>
      <c r="D131" s="579"/>
      <c r="E131" s="579"/>
      <c r="F131" s="300">
        <f>F132</f>
        <v>0</v>
      </c>
      <c r="G131" s="300">
        <f>G132</f>
        <v>0</v>
      </c>
    </row>
    <row r="132" spans="1:7" ht="21.75" customHeight="1">
      <c r="A132" s="302">
        <v>1098</v>
      </c>
      <c r="B132" s="303">
        <v>215100</v>
      </c>
      <c r="C132" s="581" t="s">
        <v>968</v>
      </c>
      <c r="D132" s="581"/>
      <c r="E132" s="581"/>
      <c r="F132" s="305"/>
      <c r="G132" s="305"/>
    </row>
    <row r="133" spans="1:7" s="301" customFormat="1" ht="21.75" customHeight="1">
      <c r="A133" s="292">
        <v>1099</v>
      </c>
      <c r="B133" s="293">
        <v>220000</v>
      </c>
      <c r="C133" s="580" t="s">
        <v>969</v>
      </c>
      <c r="D133" s="580"/>
      <c r="E133" s="580"/>
      <c r="F133" s="300">
        <f>F134+F146+F153</f>
        <v>0</v>
      </c>
      <c r="G133" s="300">
        <f>G134+G146+G153</f>
        <v>0</v>
      </c>
    </row>
    <row r="134" spans="1:7" s="301" customFormat="1" ht="21.75" customHeight="1">
      <c r="A134" s="292">
        <v>1100</v>
      </c>
      <c r="B134" s="293">
        <v>221000</v>
      </c>
      <c r="C134" s="580" t="s">
        <v>970</v>
      </c>
      <c r="D134" s="580" t="s">
        <v>970</v>
      </c>
      <c r="E134" s="580" t="s">
        <v>970</v>
      </c>
      <c r="F134" s="300">
        <f>SUM(F135:F142)</f>
        <v>0</v>
      </c>
      <c r="G134" s="300">
        <f>SUM(G135:G142)</f>
        <v>0</v>
      </c>
    </row>
    <row r="135" spans="1:7" ht="25.5" customHeight="1">
      <c r="A135" s="302">
        <v>1101</v>
      </c>
      <c r="B135" s="303">
        <v>221100</v>
      </c>
      <c r="C135" s="575" t="s">
        <v>971</v>
      </c>
      <c r="D135" s="575" t="s">
        <v>971</v>
      </c>
      <c r="E135" s="575" t="s">
        <v>971</v>
      </c>
      <c r="F135" s="305"/>
      <c r="G135" s="305"/>
    </row>
    <row r="136" spans="1:7" ht="21.75" customHeight="1">
      <c r="A136" s="302">
        <v>1102</v>
      </c>
      <c r="B136" s="303">
        <v>221200</v>
      </c>
      <c r="C136" s="575" t="s">
        <v>972</v>
      </c>
      <c r="D136" s="575" t="s">
        <v>972</v>
      </c>
      <c r="E136" s="575" t="s">
        <v>972</v>
      </c>
      <c r="F136" s="305"/>
      <c r="G136" s="305"/>
    </row>
    <row r="137" spans="1:7" ht="25.5" customHeight="1">
      <c r="A137" s="302">
        <v>1103</v>
      </c>
      <c r="B137" s="303">
        <v>221300</v>
      </c>
      <c r="C137" s="575" t="s">
        <v>973</v>
      </c>
      <c r="D137" s="575" t="s">
        <v>973</v>
      </c>
      <c r="E137" s="575" t="s">
        <v>973</v>
      </c>
      <c r="F137" s="305"/>
      <c r="G137" s="305"/>
    </row>
    <row r="138" spans="1:7" ht="21.75" customHeight="1">
      <c r="A138" s="302">
        <v>1104</v>
      </c>
      <c r="B138" s="303">
        <v>221400</v>
      </c>
      <c r="C138" s="575" t="s">
        <v>974</v>
      </c>
      <c r="D138" s="575" t="s">
        <v>974</v>
      </c>
      <c r="E138" s="575" t="s">
        <v>974</v>
      </c>
      <c r="F138" s="305"/>
      <c r="G138" s="305"/>
    </row>
    <row r="139" spans="1:7" ht="21.75" customHeight="1">
      <c r="A139" s="302">
        <v>1105</v>
      </c>
      <c r="B139" s="303">
        <v>221500</v>
      </c>
      <c r="C139" s="575" t="s">
        <v>975</v>
      </c>
      <c r="D139" s="575" t="s">
        <v>975</v>
      </c>
      <c r="E139" s="575" t="s">
        <v>975</v>
      </c>
      <c r="F139" s="305"/>
      <c r="G139" s="305"/>
    </row>
    <row r="140" spans="1:7" ht="21.75" customHeight="1">
      <c r="A140" s="302">
        <v>1106</v>
      </c>
      <c r="B140" s="303">
        <v>221600</v>
      </c>
      <c r="C140" s="575" t="s">
        <v>976</v>
      </c>
      <c r="D140" s="575" t="s">
        <v>976</v>
      </c>
      <c r="E140" s="575" t="s">
        <v>976</v>
      </c>
      <c r="F140" s="305"/>
      <c r="G140" s="305"/>
    </row>
    <row r="141" spans="1:7" ht="21.75" customHeight="1">
      <c r="A141" s="302">
        <v>1107</v>
      </c>
      <c r="B141" s="303">
        <v>221700</v>
      </c>
      <c r="C141" s="575" t="s">
        <v>977</v>
      </c>
      <c r="D141" s="575" t="s">
        <v>977</v>
      </c>
      <c r="E141" s="575" t="s">
        <v>977</v>
      </c>
      <c r="F141" s="305"/>
      <c r="G141" s="305"/>
    </row>
    <row r="142" spans="1:7" ht="21.75" customHeight="1">
      <c r="A142" s="302">
        <v>1108</v>
      </c>
      <c r="B142" s="303">
        <v>221800</v>
      </c>
      <c r="C142" s="575" t="s">
        <v>978</v>
      </c>
      <c r="D142" s="575" t="s">
        <v>978</v>
      </c>
      <c r="E142" s="575" t="s">
        <v>978</v>
      </c>
      <c r="F142" s="305"/>
      <c r="G142" s="305"/>
    </row>
    <row r="143" spans="1:7" ht="12.75">
      <c r="A143" s="565" t="s">
        <v>305</v>
      </c>
      <c r="B143" s="577" t="s">
        <v>306</v>
      </c>
      <c r="C143" s="582" t="s">
        <v>307</v>
      </c>
      <c r="D143" s="582"/>
      <c r="E143" s="582"/>
      <c r="F143" s="582" t="s">
        <v>938</v>
      </c>
      <c r="G143" s="582"/>
    </row>
    <row r="144" spans="1:7" ht="24">
      <c r="A144" s="565"/>
      <c r="B144" s="577"/>
      <c r="C144" s="582"/>
      <c r="D144" s="582"/>
      <c r="E144" s="582"/>
      <c r="F144" s="318" t="s">
        <v>939</v>
      </c>
      <c r="G144" s="318" t="s">
        <v>940</v>
      </c>
    </row>
    <row r="145" spans="1:7" ht="12.75">
      <c r="A145" s="292">
        <v>1</v>
      </c>
      <c r="B145" s="293">
        <v>2</v>
      </c>
      <c r="C145" s="582">
        <v>3</v>
      </c>
      <c r="D145" s="582"/>
      <c r="E145" s="582"/>
      <c r="F145" s="319" t="s">
        <v>979</v>
      </c>
      <c r="G145" s="319" t="s">
        <v>980</v>
      </c>
    </row>
    <row r="146" spans="1:7" s="301" customFormat="1" ht="20.25" customHeight="1">
      <c r="A146" s="292">
        <v>1109</v>
      </c>
      <c r="B146" s="293">
        <v>222000</v>
      </c>
      <c r="C146" s="580" t="s">
        <v>981</v>
      </c>
      <c r="D146" s="580" t="s">
        <v>981</v>
      </c>
      <c r="E146" s="580" t="s">
        <v>981</v>
      </c>
      <c r="F146" s="300">
        <f>F147+F148+F149+F150+F151+F152</f>
        <v>0</v>
      </c>
      <c r="G146" s="300">
        <f>G147+G148+G149+G150+G151+G152</f>
        <v>0</v>
      </c>
    </row>
    <row r="147" spans="1:7" ht="22.5" customHeight="1">
      <c r="A147" s="302">
        <v>1110</v>
      </c>
      <c r="B147" s="303">
        <v>222100</v>
      </c>
      <c r="C147" s="575" t="s">
        <v>982</v>
      </c>
      <c r="D147" s="575" t="s">
        <v>982</v>
      </c>
      <c r="E147" s="575" t="s">
        <v>982</v>
      </c>
      <c r="F147" s="305"/>
      <c r="G147" s="305"/>
    </row>
    <row r="148" spans="1:7" ht="20.25" customHeight="1">
      <c r="A148" s="302">
        <v>1111</v>
      </c>
      <c r="B148" s="303">
        <v>222200</v>
      </c>
      <c r="C148" s="575" t="s">
        <v>983</v>
      </c>
      <c r="D148" s="575"/>
      <c r="E148" s="575"/>
      <c r="F148" s="305"/>
      <c r="G148" s="305"/>
    </row>
    <row r="149" spans="1:7" ht="20.25" customHeight="1">
      <c r="A149" s="302">
        <v>1112</v>
      </c>
      <c r="B149" s="303">
        <v>222300</v>
      </c>
      <c r="C149" s="575" t="s">
        <v>984</v>
      </c>
      <c r="D149" s="575"/>
      <c r="E149" s="575"/>
      <c r="F149" s="305"/>
      <c r="G149" s="305"/>
    </row>
    <row r="150" spans="1:7" ht="20.25" customHeight="1">
      <c r="A150" s="302">
        <v>1113</v>
      </c>
      <c r="B150" s="303">
        <v>222400</v>
      </c>
      <c r="C150" s="575" t="s">
        <v>985</v>
      </c>
      <c r="D150" s="575"/>
      <c r="E150" s="575"/>
      <c r="F150" s="305"/>
      <c r="G150" s="305"/>
    </row>
    <row r="151" spans="1:7" ht="20.25" customHeight="1">
      <c r="A151" s="302">
        <v>1114</v>
      </c>
      <c r="B151" s="303">
        <v>222500</v>
      </c>
      <c r="C151" s="575" t="s">
        <v>986</v>
      </c>
      <c r="D151" s="575"/>
      <c r="E151" s="575"/>
      <c r="F151" s="305"/>
      <c r="G151" s="305"/>
    </row>
    <row r="152" spans="1:7" ht="20.25" customHeight="1">
      <c r="A152" s="302">
        <v>1115</v>
      </c>
      <c r="B152" s="303">
        <v>222600</v>
      </c>
      <c r="C152" s="575" t="s">
        <v>987</v>
      </c>
      <c r="D152" s="575"/>
      <c r="E152" s="575"/>
      <c r="F152" s="305"/>
      <c r="G152" s="305"/>
    </row>
    <row r="153" spans="1:7" s="301" customFormat="1" ht="20.25" customHeight="1">
      <c r="A153" s="292">
        <v>1116</v>
      </c>
      <c r="B153" s="293">
        <v>223000</v>
      </c>
      <c r="C153" s="580" t="s">
        <v>988</v>
      </c>
      <c r="D153" s="580"/>
      <c r="E153" s="580"/>
      <c r="F153" s="300">
        <f>F154</f>
        <v>0</v>
      </c>
      <c r="G153" s="300">
        <f>G154</f>
        <v>0</v>
      </c>
    </row>
    <row r="154" spans="1:7" ht="20.25" customHeight="1">
      <c r="A154" s="302">
        <v>1117</v>
      </c>
      <c r="B154" s="303">
        <v>223100</v>
      </c>
      <c r="C154" s="575" t="s">
        <v>989</v>
      </c>
      <c r="D154" s="575"/>
      <c r="E154" s="575"/>
      <c r="F154" s="305"/>
      <c r="G154" s="305"/>
    </row>
    <row r="155" spans="1:7" s="301" customFormat="1" ht="25.5" customHeight="1">
      <c r="A155" s="292">
        <v>1118</v>
      </c>
      <c r="B155" s="293">
        <v>230000</v>
      </c>
      <c r="C155" s="580" t="s">
        <v>990</v>
      </c>
      <c r="D155" s="580"/>
      <c r="E155" s="580"/>
      <c r="F155" s="300">
        <f>F156+F162+F168+F174+F178+F187+F193+F201+F207</f>
        <v>0</v>
      </c>
      <c r="G155" s="300">
        <f>G156+G162+G168+G174+G178+G187+G193+G201+G207</f>
        <v>57465</v>
      </c>
    </row>
    <row r="156" spans="1:7" s="301" customFormat="1" ht="20.25" customHeight="1">
      <c r="A156" s="292">
        <v>1119</v>
      </c>
      <c r="B156" s="293">
        <v>231000</v>
      </c>
      <c r="C156" s="580" t="s">
        <v>991</v>
      </c>
      <c r="D156" s="580"/>
      <c r="E156" s="580"/>
      <c r="F156" s="300">
        <f>SUM(F157:F161)</f>
        <v>0</v>
      </c>
      <c r="G156" s="300">
        <f>SUM(G157:G161)</f>
        <v>48302</v>
      </c>
    </row>
    <row r="157" spans="1:7" ht="20.25" customHeight="1">
      <c r="A157" s="302">
        <v>1120</v>
      </c>
      <c r="B157" s="303">
        <v>231100</v>
      </c>
      <c r="C157" s="575" t="s">
        <v>992</v>
      </c>
      <c r="D157" s="575"/>
      <c r="E157" s="575"/>
      <c r="F157" s="305"/>
      <c r="G157" s="305">
        <v>33592</v>
      </c>
    </row>
    <row r="158" spans="1:7" ht="20.25" customHeight="1">
      <c r="A158" s="302">
        <v>1121</v>
      </c>
      <c r="B158" s="303">
        <v>231200</v>
      </c>
      <c r="C158" s="575" t="s">
        <v>993</v>
      </c>
      <c r="D158" s="575"/>
      <c r="E158" s="575"/>
      <c r="F158" s="305"/>
      <c r="G158" s="305">
        <v>4529</v>
      </c>
    </row>
    <row r="159" spans="1:7" ht="22.5" customHeight="1">
      <c r="A159" s="302">
        <v>1122</v>
      </c>
      <c r="B159" s="303">
        <v>231300</v>
      </c>
      <c r="C159" s="575" t="s">
        <v>994</v>
      </c>
      <c r="D159" s="575"/>
      <c r="E159" s="575"/>
      <c r="F159" s="305"/>
      <c r="G159" s="305">
        <v>7162</v>
      </c>
    </row>
    <row r="160" spans="1:7" ht="20.25" customHeight="1">
      <c r="A160" s="302">
        <v>1123</v>
      </c>
      <c r="B160" s="303">
        <v>231400</v>
      </c>
      <c r="C160" s="575" t="s">
        <v>995</v>
      </c>
      <c r="D160" s="575"/>
      <c r="E160" s="575"/>
      <c r="F160" s="305"/>
      <c r="G160" s="305">
        <v>2635</v>
      </c>
    </row>
    <row r="161" spans="1:7" ht="20.25" customHeight="1">
      <c r="A161" s="302">
        <v>1124</v>
      </c>
      <c r="B161" s="303">
        <v>231500</v>
      </c>
      <c r="C161" s="575" t="s">
        <v>996</v>
      </c>
      <c r="D161" s="575"/>
      <c r="E161" s="575"/>
      <c r="F161" s="305"/>
      <c r="G161" s="305">
        <v>384</v>
      </c>
    </row>
    <row r="162" spans="1:7" s="301" customFormat="1" ht="20.25" customHeight="1">
      <c r="A162" s="292">
        <v>1125</v>
      </c>
      <c r="B162" s="293">
        <v>232000</v>
      </c>
      <c r="C162" s="580" t="s">
        <v>997</v>
      </c>
      <c r="D162" s="580"/>
      <c r="E162" s="580"/>
      <c r="F162" s="300">
        <f>SUM(F163:F167)</f>
        <v>0</v>
      </c>
      <c r="G162" s="300">
        <f>SUM(G163:G167)</f>
        <v>0</v>
      </c>
    </row>
    <row r="163" spans="1:7" ht="20.25" customHeight="1">
      <c r="A163" s="302">
        <v>1126</v>
      </c>
      <c r="B163" s="303">
        <v>232100</v>
      </c>
      <c r="C163" s="575" t="s">
        <v>998</v>
      </c>
      <c r="D163" s="575"/>
      <c r="E163" s="575"/>
      <c r="F163" s="305"/>
      <c r="G163" s="305"/>
    </row>
    <row r="164" spans="1:7" ht="20.25" customHeight="1">
      <c r="A164" s="302">
        <v>1127</v>
      </c>
      <c r="B164" s="303">
        <v>232200</v>
      </c>
      <c r="C164" s="575" t="s">
        <v>999</v>
      </c>
      <c r="D164" s="575"/>
      <c r="E164" s="575"/>
      <c r="F164" s="305"/>
      <c r="G164" s="305"/>
    </row>
    <row r="165" spans="1:7" ht="24" customHeight="1">
      <c r="A165" s="302">
        <v>1128</v>
      </c>
      <c r="B165" s="303">
        <v>232300</v>
      </c>
      <c r="C165" s="575" t="s">
        <v>1000</v>
      </c>
      <c r="D165" s="575"/>
      <c r="E165" s="575"/>
      <c r="F165" s="305"/>
      <c r="G165" s="305"/>
    </row>
    <row r="166" spans="1:7" ht="25.5" customHeight="1">
      <c r="A166" s="302">
        <v>1129</v>
      </c>
      <c r="B166" s="303">
        <v>232400</v>
      </c>
      <c r="C166" s="575" t="s">
        <v>1001</v>
      </c>
      <c r="D166" s="575"/>
      <c r="E166" s="575"/>
      <c r="F166" s="305"/>
      <c r="G166" s="305"/>
    </row>
    <row r="167" spans="1:7" ht="20.25" customHeight="1">
      <c r="A167" s="302">
        <v>1130</v>
      </c>
      <c r="B167" s="303">
        <v>232500</v>
      </c>
      <c r="C167" s="575" t="s">
        <v>1427</v>
      </c>
      <c r="D167" s="575"/>
      <c r="E167" s="575"/>
      <c r="F167" s="305"/>
      <c r="G167" s="305"/>
    </row>
    <row r="168" spans="1:7" s="301" customFormat="1" ht="20.25" customHeight="1">
      <c r="A168" s="292">
        <v>1131</v>
      </c>
      <c r="B168" s="293">
        <v>233000</v>
      </c>
      <c r="C168" s="580" t="s">
        <v>1428</v>
      </c>
      <c r="D168" s="580"/>
      <c r="E168" s="580"/>
      <c r="F168" s="300">
        <f>SUM(F169:F173)</f>
        <v>0</v>
      </c>
      <c r="G168" s="300">
        <f>SUM(G169:G173)</f>
        <v>0</v>
      </c>
    </row>
    <row r="169" spans="1:7" ht="20.25" customHeight="1">
      <c r="A169" s="302">
        <v>1132</v>
      </c>
      <c r="B169" s="303">
        <v>233100</v>
      </c>
      <c r="C169" s="575" t="s">
        <v>1429</v>
      </c>
      <c r="D169" s="575"/>
      <c r="E169" s="575"/>
      <c r="F169" s="305"/>
      <c r="G169" s="305"/>
    </row>
    <row r="170" spans="1:7" ht="20.25" customHeight="1">
      <c r="A170" s="302">
        <v>1133</v>
      </c>
      <c r="B170" s="303">
        <v>233200</v>
      </c>
      <c r="C170" s="575" t="s">
        <v>1430</v>
      </c>
      <c r="D170" s="575"/>
      <c r="E170" s="575"/>
      <c r="F170" s="305"/>
      <c r="G170" s="305"/>
    </row>
    <row r="171" spans="1:7" ht="26.25" customHeight="1">
      <c r="A171" s="302">
        <v>1134</v>
      </c>
      <c r="B171" s="303">
        <v>233300</v>
      </c>
      <c r="C171" s="575" t="s">
        <v>1431</v>
      </c>
      <c r="D171" s="575"/>
      <c r="E171" s="575"/>
      <c r="F171" s="305"/>
      <c r="G171" s="305"/>
    </row>
    <row r="172" spans="1:7" ht="26.25" customHeight="1">
      <c r="A172" s="302">
        <v>1135</v>
      </c>
      <c r="B172" s="303">
        <v>233400</v>
      </c>
      <c r="C172" s="575" t="s">
        <v>1432</v>
      </c>
      <c r="D172" s="575"/>
      <c r="E172" s="575"/>
      <c r="F172" s="305"/>
      <c r="G172" s="305"/>
    </row>
    <row r="173" spans="1:7" ht="26.25" customHeight="1">
      <c r="A173" s="302">
        <v>1136</v>
      </c>
      <c r="B173" s="303">
        <v>233500</v>
      </c>
      <c r="C173" s="575" t="s">
        <v>1433</v>
      </c>
      <c r="D173" s="575"/>
      <c r="E173" s="575"/>
      <c r="F173" s="305"/>
      <c r="G173" s="305"/>
    </row>
    <row r="174" spans="1:7" s="301" customFormat="1" ht="25.5" customHeight="1">
      <c r="A174" s="292">
        <v>1137</v>
      </c>
      <c r="B174" s="293">
        <v>234000</v>
      </c>
      <c r="C174" s="580" t="s">
        <v>1434</v>
      </c>
      <c r="D174" s="580"/>
      <c r="E174" s="580"/>
      <c r="F174" s="300">
        <f>SUM(F175:F177)</f>
        <v>0</v>
      </c>
      <c r="G174" s="300">
        <f>SUM(G175:G177)</f>
        <v>9163</v>
      </c>
    </row>
    <row r="175" spans="1:7" ht="24.75" customHeight="1">
      <c r="A175" s="302">
        <v>1138</v>
      </c>
      <c r="B175" s="303">
        <v>234100</v>
      </c>
      <c r="C175" s="575" t="s">
        <v>1435</v>
      </c>
      <c r="D175" s="575"/>
      <c r="E175" s="575"/>
      <c r="F175" s="305"/>
      <c r="G175" s="305">
        <v>6145</v>
      </c>
    </row>
    <row r="176" spans="1:7" ht="20.25" customHeight="1">
      <c r="A176" s="302">
        <v>1139</v>
      </c>
      <c r="B176" s="303">
        <v>234200</v>
      </c>
      <c r="C176" s="575" t="s">
        <v>1436</v>
      </c>
      <c r="D176" s="575"/>
      <c r="E176" s="575"/>
      <c r="F176" s="305"/>
      <c r="G176" s="305">
        <v>2634</v>
      </c>
    </row>
    <row r="177" spans="1:7" ht="20.25" customHeight="1">
      <c r="A177" s="302">
        <v>1140</v>
      </c>
      <c r="B177" s="303">
        <v>234300</v>
      </c>
      <c r="C177" s="575" t="s">
        <v>1437</v>
      </c>
      <c r="D177" s="575"/>
      <c r="E177" s="575"/>
      <c r="F177" s="305"/>
      <c r="G177" s="305">
        <v>384</v>
      </c>
    </row>
    <row r="178" spans="1:7" s="301" customFormat="1" ht="20.25" customHeight="1">
      <c r="A178" s="292">
        <v>1141</v>
      </c>
      <c r="B178" s="293">
        <v>235000</v>
      </c>
      <c r="C178" s="580" t="s">
        <v>470</v>
      </c>
      <c r="D178" s="580"/>
      <c r="E178" s="580"/>
      <c r="F178" s="300">
        <f>F182+F183+F184+F185+F186</f>
        <v>0</v>
      </c>
      <c r="G178" s="300">
        <f>G182+G183+G184+G185+G186</f>
        <v>0</v>
      </c>
    </row>
    <row r="179" spans="1:7" ht="12.75">
      <c r="A179" s="565" t="s">
        <v>305</v>
      </c>
      <c r="B179" s="577" t="s">
        <v>306</v>
      </c>
      <c r="C179" s="582" t="s">
        <v>307</v>
      </c>
      <c r="D179" s="582"/>
      <c r="E179" s="582"/>
      <c r="F179" s="582" t="s">
        <v>938</v>
      </c>
      <c r="G179" s="582"/>
    </row>
    <row r="180" spans="1:7" ht="24">
      <c r="A180" s="565"/>
      <c r="B180" s="577"/>
      <c r="C180" s="582"/>
      <c r="D180" s="582"/>
      <c r="E180" s="582"/>
      <c r="F180" s="318" t="s">
        <v>939</v>
      </c>
      <c r="G180" s="318" t="s">
        <v>940</v>
      </c>
    </row>
    <row r="181" spans="1:7" ht="12.75">
      <c r="A181" s="292">
        <v>1</v>
      </c>
      <c r="B181" s="293">
        <v>2</v>
      </c>
      <c r="C181" s="582">
        <v>3</v>
      </c>
      <c r="D181" s="582"/>
      <c r="E181" s="582"/>
      <c r="F181" s="319" t="s">
        <v>979</v>
      </c>
      <c r="G181" s="319" t="s">
        <v>980</v>
      </c>
    </row>
    <row r="182" spans="1:7" ht="20.25" customHeight="1">
      <c r="A182" s="302">
        <v>1142</v>
      </c>
      <c r="B182" s="303">
        <v>235100</v>
      </c>
      <c r="C182" s="575" t="s">
        <v>471</v>
      </c>
      <c r="D182" s="575"/>
      <c r="E182" s="575"/>
      <c r="F182" s="305"/>
      <c r="G182" s="305"/>
    </row>
    <row r="183" spans="1:7" ht="20.25" customHeight="1">
      <c r="A183" s="302">
        <v>1143</v>
      </c>
      <c r="B183" s="303">
        <v>235200</v>
      </c>
      <c r="C183" s="575" t="s">
        <v>472</v>
      </c>
      <c r="D183" s="575"/>
      <c r="E183" s="575"/>
      <c r="F183" s="305"/>
      <c r="G183" s="305"/>
    </row>
    <row r="184" spans="1:7" ht="22.5" customHeight="1">
      <c r="A184" s="302">
        <v>1144</v>
      </c>
      <c r="B184" s="303">
        <v>235300</v>
      </c>
      <c r="C184" s="575" t="s">
        <v>473</v>
      </c>
      <c r="D184" s="575"/>
      <c r="E184" s="575"/>
      <c r="F184" s="305"/>
      <c r="G184" s="305"/>
    </row>
    <row r="185" spans="1:7" ht="20.25" customHeight="1">
      <c r="A185" s="302">
        <v>1145</v>
      </c>
      <c r="B185" s="303">
        <v>235400</v>
      </c>
      <c r="C185" s="575" t="s">
        <v>474</v>
      </c>
      <c r="D185" s="575"/>
      <c r="E185" s="575"/>
      <c r="F185" s="305"/>
      <c r="G185" s="305"/>
    </row>
    <row r="186" spans="1:7" ht="20.25" customHeight="1">
      <c r="A186" s="302">
        <v>1146</v>
      </c>
      <c r="B186" s="303">
        <v>235500</v>
      </c>
      <c r="C186" s="575" t="s">
        <v>475</v>
      </c>
      <c r="D186" s="575"/>
      <c r="E186" s="575"/>
      <c r="F186" s="305"/>
      <c r="G186" s="305"/>
    </row>
    <row r="187" spans="1:7" s="301" customFormat="1" ht="24" customHeight="1">
      <c r="A187" s="292">
        <v>1147</v>
      </c>
      <c r="B187" s="293">
        <v>236000</v>
      </c>
      <c r="C187" s="580" t="s">
        <v>1055</v>
      </c>
      <c r="D187" s="580"/>
      <c r="E187" s="580"/>
      <c r="F187" s="300">
        <f>SUM(F188:F192)</f>
        <v>0</v>
      </c>
      <c r="G187" s="300">
        <f>SUM(G188:G192)</f>
        <v>0</v>
      </c>
    </row>
    <row r="188" spans="1:7" ht="20.25" customHeight="1">
      <c r="A188" s="302">
        <v>1148</v>
      </c>
      <c r="B188" s="303">
        <v>236100</v>
      </c>
      <c r="C188" s="575" t="s">
        <v>1056</v>
      </c>
      <c r="D188" s="575"/>
      <c r="E188" s="575"/>
      <c r="F188" s="305"/>
      <c r="G188" s="305"/>
    </row>
    <row r="189" spans="1:7" ht="20.25" customHeight="1">
      <c r="A189" s="302">
        <v>1149</v>
      </c>
      <c r="B189" s="303">
        <v>236200</v>
      </c>
      <c r="C189" s="575" t="s">
        <v>1057</v>
      </c>
      <c r="D189" s="575"/>
      <c r="E189" s="575"/>
      <c r="F189" s="305"/>
      <c r="G189" s="305"/>
    </row>
    <row r="190" spans="1:7" ht="22.5" customHeight="1">
      <c r="A190" s="302">
        <v>1150</v>
      </c>
      <c r="B190" s="303">
        <v>236300</v>
      </c>
      <c r="C190" s="575" t="s">
        <v>1058</v>
      </c>
      <c r="D190" s="575"/>
      <c r="E190" s="575"/>
      <c r="F190" s="305"/>
      <c r="G190" s="305"/>
    </row>
    <row r="191" spans="1:7" ht="23.25" customHeight="1">
      <c r="A191" s="302">
        <v>1151</v>
      </c>
      <c r="B191" s="303">
        <v>236400</v>
      </c>
      <c r="C191" s="575" t="s">
        <v>1059</v>
      </c>
      <c r="D191" s="575"/>
      <c r="E191" s="575"/>
      <c r="F191" s="305"/>
      <c r="G191" s="305"/>
    </row>
    <row r="192" spans="1:7" ht="23.25" customHeight="1">
      <c r="A192" s="302">
        <v>1152</v>
      </c>
      <c r="B192" s="303">
        <v>236500</v>
      </c>
      <c r="C192" s="575" t="s">
        <v>1060</v>
      </c>
      <c r="D192" s="575"/>
      <c r="E192" s="575"/>
      <c r="F192" s="305"/>
      <c r="G192" s="305"/>
    </row>
    <row r="193" spans="1:7" s="301" customFormat="1" ht="20.25" customHeight="1">
      <c r="A193" s="292">
        <v>1153</v>
      </c>
      <c r="B193" s="293">
        <v>237000</v>
      </c>
      <c r="C193" s="580" t="s">
        <v>1061</v>
      </c>
      <c r="D193" s="580"/>
      <c r="E193" s="580"/>
      <c r="F193" s="300">
        <f>SUM(F194:F200)</f>
        <v>0</v>
      </c>
      <c r="G193" s="300">
        <f>SUM(G194:G200)</f>
        <v>0</v>
      </c>
    </row>
    <row r="194" spans="1:7" ht="20.25" customHeight="1">
      <c r="A194" s="302">
        <v>1154</v>
      </c>
      <c r="B194" s="303">
        <v>237100</v>
      </c>
      <c r="C194" s="575" t="s">
        <v>0</v>
      </c>
      <c r="D194" s="575"/>
      <c r="E194" s="575"/>
      <c r="F194" s="305"/>
      <c r="G194" s="305"/>
    </row>
    <row r="195" spans="1:7" ht="20.25" customHeight="1">
      <c r="A195" s="302">
        <v>1155</v>
      </c>
      <c r="B195" s="303">
        <v>237200</v>
      </c>
      <c r="C195" s="575" t="s">
        <v>1</v>
      </c>
      <c r="D195" s="575"/>
      <c r="E195" s="575"/>
      <c r="F195" s="305"/>
      <c r="G195" s="305"/>
    </row>
    <row r="196" spans="1:7" ht="20.25" customHeight="1">
      <c r="A196" s="302">
        <v>1156</v>
      </c>
      <c r="B196" s="303">
        <v>237300</v>
      </c>
      <c r="C196" s="575" t="s">
        <v>2</v>
      </c>
      <c r="D196" s="575"/>
      <c r="E196" s="575"/>
      <c r="F196" s="305"/>
      <c r="G196" s="305"/>
    </row>
    <row r="197" spans="1:7" ht="20.25" customHeight="1">
      <c r="A197" s="302">
        <v>1157</v>
      </c>
      <c r="B197" s="303">
        <v>237400</v>
      </c>
      <c r="C197" s="575" t="s">
        <v>3</v>
      </c>
      <c r="D197" s="575"/>
      <c r="E197" s="575"/>
      <c r="F197" s="305"/>
      <c r="G197" s="305"/>
    </row>
    <row r="198" spans="1:7" ht="23.25" customHeight="1">
      <c r="A198" s="302">
        <v>1158</v>
      </c>
      <c r="B198" s="303">
        <v>237500</v>
      </c>
      <c r="C198" s="575" t="s">
        <v>4</v>
      </c>
      <c r="D198" s="575"/>
      <c r="E198" s="575"/>
      <c r="F198" s="305"/>
      <c r="G198" s="305"/>
    </row>
    <row r="199" spans="1:7" ht="20.25" customHeight="1">
      <c r="A199" s="302">
        <v>1159</v>
      </c>
      <c r="B199" s="303">
        <v>237600</v>
      </c>
      <c r="C199" s="575" t="s">
        <v>5</v>
      </c>
      <c r="D199" s="575"/>
      <c r="E199" s="575"/>
      <c r="F199" s="305"/>
      <c r="G199" s="305"/>
    </row>
    <row r="200" spans="1:7" ht="20.25" customHeight="1">
      <c r="A200" s="302">
        <v>1160</v>
      </c>
      <c r="B200" s="303">
        <v>237700</v>
      </c>
      <c r="C200" s="575" t="s">
        <v>6</v>
      </c>
      <c r="D200" s="575"/>
      <c r="E200" s="575"/>
      <c r="F200" s="305"/>
      <c r="G200" s="305"/>
    </row>
    <row r="201" spans="1:7" s="301" customFormat="1" ht="20.25" customHeight="1">
      <c r="A201" s="292">
        <v>1161</v>
      </c>
      <c r="B201" s="293">
        <v>238000</v>
      </c>
      <c r="C201" s="580" t="s">
        <v>7</v>
      </c>
      <c r="D201" s="580"/>
      <c r="E201" s="580"/>
      <c r="F201" s="300">
        <f>SUM(F202:F206)</f>
        <v>0</v>
      </c>
      <c r="G201" s="300">
        <f>SUM(G202:G206)</f>
        <v>0</v>
      </c>
    </row>
    <row r="202" spans="1:7" ht="20.25" customHeight="1">
      <c r="A202" s="302">
        <v>1162</v>
      </c>
      <c r="B202" s="303">
        <v>238100</v>
      </c>
      <c r="C202" s="575" t="s">
        <v>8</v>
      </c>
      <c r="D202" s="575"/>
      <c r="E202" s="575"/>
      <c r="F202" s="305"/>
      <c r="G202" s="305"/>
    </row>
    <row r="203" spans="1:7" ht="20.25" customHeight="1">
      <c r="A203" s="302">
        <v>1163</v>
      </c>
      <c r="B203" s="303">
        <v>238200</v>
      </c>
      <c r="C203" s="575" t="s">
        <v>9</v>
      </c>
      <c r="D203" s="575"/>
      <c r="E203" s="575"/>
      <c r="F203" s="305"/>
      <c r="G203" s="305"/>
    </row>
    <row r="204" spans="1:7" ht="22.5" customHeight="1">
      <c r="A204" s="302">
        <v>1164</v>
      </c>
      <c r="B204" s="303">
        <v>238300</v>
      </c>
      <c r="C204" s="575" t="s">
        <v>10</v>
      </c>
      <c r="D204" s="575"/>
      <c r="E204" s="575"/>
      <c r="F204" s="305"/>
      <c r="G204" s="305"/>
    </row>
    <row r="205" spans="1:7" ht="20.25" customHeight="1">
      <c r="A205" s="302">
        <v>1165</v>
      </c>
      <c r="B205" s="303">
        <v>238400</v>
      </c>
      <c r="C205" s="575" t="s">
        <v>11</v>
      </c>
      <c r="D205" s="575"/>
      <c r="E205" s="575"/>
      <c r="F205" s="305"/>
      <c r="G205" s="305"/>
    </row>
    <row r="206" spans="1:7" ht="20.25" customHeight="1">
      <c r="A206" s="302">
        <v>1166</v>
      </c>
      <c r="B206" s="303">
        <v>238500</v>
      </c>
      <c r="C206" s="575" t="s">
        <v>12</v>
      </c>
      <c r="D206" s="575"/>
      <c r="E206" s="575"/>
      <c r="F206" s="305"/>
      <c r="G206" s="305"/>
    </row>
    <row r="207" spans="1:7" s="301" customFormat="1" ht="20.25" customHeight="1">
      <c r="A207" s="292">
        <v>1167</v>
      </c>
      <c r="B207" s="293">
        <v>239000</v>
      </c>
      <c r="C207" s="580" t="s">
        <v>13</v>
      </c>
      <c r="D207" s="580"/>
      <c r="E207" s="580"/>
      <c r="F207" s="300">
        <f>SUM(F208:F212)</f>
        <v>0</v>
      </c>
      <c r="G207" s="300">
        <f>SUM(G208:G212)</f>
        <v>0</v>
      </c>
    </row>
    <row r="208" spans="1:7" ht="20.25" customHeight="1">
      <c r="A208" s="302">
        <v>1168</v>
      </c>
      <c r="B208" s="303">
        <v>239100</v>
      </c>
      <c r="C208" s="575" t="s">
        <v>14</v>
      </c>
      <c r="D208" s="575"/>
      <c r="E208" s="575"/>
      <c r="F208" s="305"/>
      <c r="G208" s="305"/>
    </row>
    <row r="209" spans="1:7" ht="20.25" customHeight="1">
      <c r="A209" s="302">
        <v>1169</v>
      </c>
      <c r="B209" s="303">
        <v>239200</v>
      </c>
      <c r="C209" s="575" t="s">
        <v>15</v>
      </c>
      <c r="D209" s="575"/>
      <c r="E209" s="575"/>
      <c r="F209" s="305"/>
      <c r="G209" s="305"/>
    </row>
    <row r="210" spans="1:7" ht="22.5" customHeight="1">
      <c r="A210" s="302">
        <v>1170</v>
      </c>
      <c r="B210" s="303">
        <v>239300</v>
      </c>
      <c r="C210" s="575" t="s">
        <v>16</v>
      </c>
      <c r="D210" s="575"/>
      <c r="E210" s="575"/>
      <c r="F210" s="305"/>
      <c r="G210" s="305"/>
    </row>
    <row r="211" spans="1:7" ht="20.25" customHeight="1">
      <c r="A211" s="302">
        <v>1171</v>
      </c>
      <c r="B211" s="303">
        <v>239400</v>
      </c>
      <c r="C211" s="575" t="s">
        <v>17</v>
      </c>
      <c r="D211" s="575"/>
      <c r="E211" s="575"/>
      <c r="F211" s="305"/>
      <c r="G211" s="305"/>
    </row>
    <row r="212" spans="1:7" ht="20.25" customHeight="1">
      <c r="A212" s="302">
        <v>1172</v>
      </c>
      <c r="B212" s="303">
        <v>239500</v>
      </c>
      <c r="C212" s="575" t="s">
        <v>18</v>
      </c>
      <c r="D212" s="575"/>
      <c r="E212" s="575"/>
      <c r="F212" s="305"/>
      <c r="G212" s="305"/>
    </row>
    <row r="213" spans="1:7" s="301" customFormat="1" ht="26.25" customHeight="1">
      <c r="A213" s="292">
        <v>1173</v>
      </c>
      <c r="B213" s="293">
        <v>240000</v>
      </c>
      <c r="C213" s="580" t="s">
        <v>19</v>
      </c>
      <c r="D213" s="580"/>
      <c r="E213" s="580"/>
      <c r="F213" s="300">
        <f>F214+F222+F227+F232+F235</f>
        <v>0</v>
      </c>
      <c r="G213" s="300">
        <f>G214+G222+G227+G232+G235</f>
        <v>0</v>
      </c>
    </row>
    <row r="214" spans="1:7" ht="24.75" customHeight="1">
      <c r="A214" s="292">
        <v>1174</v>
      </c>
      <c r="B214" s="293">
        <v>241000</v>
      </c>
      <c r="C214" s="580" t="s">
        <v>20</v>
      </c>
      <c r="D214" s="580"/>
      <c r="E214" s="580"/>
      <c r="F214" s="300">
        <f>SUM(F215:F221)</f>
        <v>0</v>
      </c>
      <c r="G214" s="300">
        <f>SUM(G215:G221)</f>
        <v>0</v>
      </c>
    </row>
    <row r="215" spans="1:7" ht="20.25" customHeight="1">
      <c r="A215" s="302">
        <v>1175</v>
      </c>
      <c r="B215" s="303">
        <v>241100</v>
      </c>
      <c r="C215" s="575" t="s">
        <v>21</v>
      </c>
      <c r="D215" s="575"/>
      <c r="E215" s="575"/>
      <c r="F215" s="305"/>
      <c r="G215" s="305"/>
    </row>
    <row r="216" spans="1:7" ht="20.25" customHeight="1">
      <c r="A216" s="302">
        <v>1176</v>
      </c>
      <c r="B216" s="303">
        <v>241200</v>
      </c>
      <c r="C216" s="575" t="s">
        <v>22</v>
      </c>
      <c r="D216" s="575"/>
      <c r="E216" s="575"/>
      <c r="F216" s="305"/>
      <c r="G216" s="305"/>
    </row>
    <row r="217" spans="1:7" ht="12.75">
      <c r="A217" s="565" t="s">
        <v>305</v>
      </c>
      <c r="B217" s="577" t="s">
        <v>306</v>
      </c>
      <c r="C217" s="582" t="s">
        <v>307</v>
      </c>
      <c r="D217" s="582"/>
      <c r="E217" s="582"/>
      <c r="F217" s="582" t="s">
        <v>938</v>
      </c>
      <c r="G217" s="582"/>
    </row>
    <row r="218" spans="1:7" ht="24">
      <c r="A218" s="565"/>
      <c r="B218" s="577"/>
      <c r="C218" s="582"/>
      <c r="D218" s="582"/>
      <c r="E218" s="582"/>
      <c r="F218" s="318" t="s">
        <v>939</v>
      </c>
      <c r="G218" s="318" t="s">
        <v>940</v>
      </c>
    </row>
    <row r="219" spans="1:7" ht="12.75">
      <c r="A219" s="292">
        <v>1</v>
      </c>
      <c r="B219" s="293">
        <v>2</v>
      </c>
      <c r="C219" s="582">
        <v>3</v>
      </c>
      <c r="D219" s="582"/>
      <c r="E219" s="582"/>
      <c r="F219" s="319" t="s">
        <v>1837</v>
      </c>
      <c r="G219" s="319" t="s">
        <v>1838</v>
      </c>
    </row>
    <row r="220" spans="1:7" ht="17.25" customHeight="1">
      <c r="A220" s="302">
        <v>1177</v>
      </c>
      <c r="B220" s="303">
        <v>241300</v>
      </c>
      <c r="C220" s="575" t="s">
        <v>23</v>
      </c>
      <c r="D220" s="575"/>
      <c r="E220" s="575"/>
      <c r="F220" s="305"/>
      <c r="G220" s="305"/>
    </row>
    <row r="221" spans="1:7" ht="17.25" customHeight="1">
      <c r="A221" s="302">
        <v>1178</v>
      </c>
      <c r="B221" s="303">
        <v>241400</v>
      </c>
      <c r="C221" s="575" t="s">
        <v>24</v>
      </c>
      <c r="D221" s="575"/>
      <c r="E221" s="575"/>
      <c r="F221" s="305"/>
      <c r="G221" s="305"/>
    </row>
    <row r="222" spans="1:7" s="301" customFormat="1" ht="17.25" customHeight="1">
      <c r="A222" s="292">
        <v>1179</v>
      </c>
      <c r="B222" s="293">
        <v>242000</v>
      </c>
      <c r="C222" s="580" t="s">
        <v>25</v>
      </c>
      <c r="D222" s="580"/>
      <c r="E222" s="580"/>
      <c r="F222" s="300">
        <f>F223+F224+F225+F226</f>
        <v>0</v>
      </c>
      <c r="G222" s="300">
        <f>G223+G224+G225+G226</f>
        <v>0</v>
      </c>
    </row>
    <row r="223" spans="1:7" ht="17.25" customHeight="1">
      <c r="A223" s="302">
        <v>1180</v>
      </c>
      <c r="B223" s="303">
        <v>242100</v>
      </c>
      <c r="C223" s="575" t="s">
        <v>26</v>
      </c>
      <c r="D223" s="575"/>
      <c r="E223" s="575"/>
      <c r="F223" s="305"/>
      <c r="G223" s="305"/>
    </row>
    <row r="224" spans="1:7" ht="17.25" customHeight="1">
      <c r="A224" s="302">
        <v>1181</v>
      </c>
      <c r="B224" s="303">
        <v>242200</v>
      </c>
      <c r="C224" s="575" t="s">
        <v>27</v>
      </c>
      <c r="D224" s="575"/>
      <c r="E224" s="575"/>
      <c r="F224" s="305"/>
      <c r="G224" s="305"/>
    </row>
    <row r="225" spans="1:7" ht="17.25" customHeight="1">
      <c r="A225" s="302">
        <v>1182</v>
      </c>
      <c r="B225" s="303">
        <v>242300</v>
      </c>
      <c r="C225" s="575" t="s">
        <v>28</v>
      </c>
      <c r="D225" s="575"/>
      <c r="E225" s="575"/>
      <c r="F225" s="305"/>
      <c r="G225" s="305"/>
    </row>
    <row r="226" spans="1:7" ht="17.25" customHeight="1">
      <c r="A226" s="302">
        <v>1183</v>
      </c>
      <c r="B226" s="303">
        <v>242400</v>
      </c>
      <c r="C226" s="575" t="s">
        <v>29</v>
      </c>
      <c r="D226" s="575"/>
      <c r="E226" s="575"/>
      <c r="F226" s="305"/>
      <c r="G226" s="305"/>
    </row>
    <row r="227" spans="1:7" s="301" customFormat="1" ht="21.75" customHeight="1">
      <c r="A227" s="292">
        <v>1184</v>
      </c>
      <c r="B227" s="293">
        <v>243000</v>
      </c>
      <c r="C227" s="580" t="s">
        <v>30</v>
      </c>
      <c r="D227" s="580"/>
      <c r="E227" s="580"/>
      <c r="F227" s="300">
        <f>SUM(F228:F231)</f>
        <v>0</v>
      </c>
      <c r="G227" s="300">
        <f>SUM(G228:G231)</f>
        <v>0</v>
      </c>
    </row>
    <row r="228" spans="1:7" ht="17.25" customHeight="1">
      <c r="A228" s="302">
        <v>1185</v>
      </c>
      <c r="B228" s="303">
        <v>243100</v>
      </c>
      <c r="C228" s="575" t="s">
        <v>31</v>
      </c>
      <c r="D228" s="575"/>
      <c r="E228" s="575"/>
      <c r="F228" s="305"/>
      <c r="G228" s="305"/>
    </row>
    <row r="229" spans="1:7" ht="17.25" customHeight="1">
      <c r="A229" s="302">
        <v>1186</v>
      </c>
      <c r="B229" s="303">
        <v>243200</v>
      </c>
      <c r="C229" s="575" t="s">
        <v>32</v>
      </c>
      <c r="D229" s="575"/>
      <c r="E229" s="575"/>
      <c r="F229" s="305"/>
      <c r="G229" s="305"/>
    </row>
    <row r="230" spans="1:7" ht="17.25" customHeight="1">
      <c r="A230" s="302">
        <v>1187</v>
      </c>
      <c r="B230" s="303">
        <v>243300</v>
      </c>
      <c r="C230" s="575" t="s">
        <v>33</v>
      </c>
      <c r="D230" s="575"/>
      <c r="E230" s="575"/>
      <c r="F230" s="305"/>
      <c r="G230" s="305"/>
    </row>
    <row r="231" spans="1:7" ht="17.25" customHeight="1">
      <c r="A231" s="302">
        <v>1188</v>
      </c>
      <c r="B231" s="303">
        <v>243400</v>
      </c>
      <c r="C231" s="575" t="s">
        <v>34</v>
      </c>
      <c r="D231" s="575"/>
      <c r="E231" s="575"/>
      <c r="F231" s="305"/>
      <c r="G231" s="305"/>
    </row>
    <row r="232" spans="1:7" s="301" customFormat="1" ht="17.25" customHeight="1">
      <c r="A232" s="292">
        <v>1189</v>
      </c>
      <c r="B232" s="293">
        <v>244000</v>
      </c>
      <c r="C232" s="580" t="s">
        <v>35</v>
      </c>
      <c r="D232" s="580"/>
      <c r="E232" s="580"/>
      <c r="F232" s="300">
        <f>F233+F234</f>
        <v>0</v>
      </c>
      <c r="G232" s="300">
        <f>G233+G234</f>
        <v>0</v>
      </c>
    </row>
    <row r="233" spans="1:7" ht="22.5" customHeight="1">
      <c r="A233" s="302">
        <v>1190</v>
      </c>
      <c r="B233" s="303">
        <v>244100</v>
      </c>
      <c r="C233" s="575" t="s">
        <v>36</v>
      </c>
      <c r="D233" s="575"/>
      <c r="E233" s="575"/>
      <c r="F233" s="305"/>
      <c r="G233" s="305"/>
    </row>
    <row r="234" spans="1:7" ht="17.25" customHeight="1">
      <c r="A234" s="302">
        <v>1191</v>
      </c>
      <c r="B234" s="303">
        <v>244200</v>
      </c>
      <c r="C234" s="575" t="s">
        <v>37</v>
      </c>
      <c r="D234" s="575"/>
      <c r="E234" s="575"/>
      <c r="F234" s="305"/>
      <c r="G234" s="305"/>
    </row>
    <row r="235" spans="1:7" s="301" customFormat="1" ht="17.25" customHeight="1">
      <c r="A235" s="292">
        <v>1192</v>
      </c>
      <c r="B235" s="293">
        <v>245000</v>
      </c>
      <c r="C235" s="580" t="s">
        <v>38</v>
      </c>
      <c r="D235" s="580"/>
      <c r="E235" s="580"/>
      <c r="F235" s="300">
        <f>SUM(F236:F240)</f>
        <v>0</v>
      </c>
      <c r="G235" s="300">
        <f>SUM(G236:G240)</f>
        <v>0</v>
      </c>
    </row>
    <row r="236" spans="1:7" ht="17.25" customHeight="1">
      <c r="A236" s="302">
        <v>1193</v>
      </c>
      <c r="B236" s="303">
        <v>245100</v>
      </c>
      <c r="C236" s="575" t="s">
        <v>39</v>
      </c>
      <c r="D236" s="575"/>
      <c r="E236" s="575"/>
      <c r="F236" s="305"/>
      <c r="G236" s="305"/>
    </row>
    <row r="237" spans="1:7" ht="17.25" customHeight="1">
      <c r="A237" s="302">
        <v>1194</v>
      </c>
      <c r="B237" s="303">
        <v>245200</v>
      </c>
      <c r="C237" s="575" t="s">
        <v>40</v>
      </c>
      <c r="D237" s="575"/>
      <c r="E237" s="575"/>
      <c r="F237" s="305"/>
      <c r="G237" s="305"/>
    </row>
    <row r="238" spans="1:7" ht="17.25" customHeight="1">
      <c r="A238" s="302">
        <v>1195</v>
      </c>
      <c r="B238" s="303">
        <v>245300</v>
      </c>
      <c r="C238" s="575" t="s">
        <v>41</v>
      </c>
      <c r="D238" s="575"/>
      <c r="E238" s="575"/>
      <c r="F238" s="305"/>
      <c r="G238" s="305"/>
    </row>
    <row r="239" spans="1:7" ht="22.5" customHeight="1">
      <c r="A239" s="302">
        <v>1196</v>
      </c>
      <c r="B239" s="303">
        <v>245400</v>
      </c>
      <c r="C239" s="575" t="s">
        <v>42</v>
      </c>
      <c r="D239" s="575"/>
      <c r="E239" s="575"/>
      <c r="F239" s="305"/>
      <c r="G239" s="305"/>
    </row>
    <row r="240" spans="1:7" ht="22.5" customHeight="1">
      <c r="A240" s="302">
        <v>1197</v>
      </c>
      <c r="B240" s="303">
        <v>245500</v>
      </c>
      <c r="C240" s="575" t="s">
        <v>43</v>
      </c>
      <c r="D240" s="575"/>
      <c r="E240" s="575"/>
      <c r="F240" s="305"/>
      <c r="G240" s="305"/>
    </row>
    <row r="241" spans="1:7" s="301" customFormat="1" ht="17.25" customHeight="1">
      <c r="A241" s="292">
        <v>1198</v>
      </c>
      <c r="B241" s="293">
        <v>250000</v>
      </c>
      <c r="C241" s="580" t="s">
        <v>44</v>
      </c>
      <c r="D241" s="580"/>
      <c r="E241" s="580"/>
      <c r="F241" s="320">
        <f>F242+F246+F249+F251</f>
        <v>78932</v>
      </c>
      <c r="G241" s="320">
        <f>G242+G246+G249+G251</f>
        <v>97368</v>
      </c>
    </row>
    <row r="242" spans="1:7" s="301" customFormat="1" ht="17.25" customHeight="1">
      <c r="A242" s="292">
        <v>1199</v>
      </c>
      <c r="B242" s="293">
        <v>251000</v>
      </c>
      <c r="C242" s="580" t="s">
        <v>45</v>
      </c>
      <c r="D242" s="580"/>
      <c r="E242" s="580"/>
      <c r="F242" s="320">
        <f>SUM(F243:F245)</f>
        <v>20871</v>
      </c>
      <c r="G242" s="320">
        <f>SUM(G243:G245)</f>
        <v>3575</v>
      </c>
    </row>
    <row r="243" spans="1:7" ht="17.25" customHeight="1">
      <c r="A243" s="302">
        <v>1200</v>
      </c>
      <c r="B243" s="303">
        <v>251100</v>
      </c>
      <c r="C243" s="575" t="s">
        <v>46</v>
      </c>
      <c r="D243" s="575"/>
      <c r="E243" s="575"/>
      <c r="F243" s="321">
        <v>20871</v>
      </c>
      <c r="G243" s="321">
        <v>3575</v>
      </c>
    </row>
    <row r="244" spans="1:7" ht="17.25" customHeight="1">
      <c r="A244" s="302">
        <v>1201</v>
      </c>
      <c r="B244" s="303">
        <v>251200</v>
      </c>
      <c r="C244" s="575" t="s">
        <v>47</v>
      </c>
      <c r="D244" s="575"/>
      <c r="E244" s="575"/>
      <c r="F244" s="321"/>
      <c r="G244" s="321"/>
    </row>
    <row r="245" spans="1:7" ht="17.25" customHeight="1">
      <c r="A245" s="302">
        <v>1202</v>
      </c>
      <c r="B245" s="303">
        <v>251300</v>
      </c>
      <c r="C245" s="575" t="s">
        <v>48</v>
      </c>
      <c r="D245" s="575"/>
      <c r="E245" s="575"/>
      <c r="F245" s="321"/>
      <c r="G245" s="321"/>
    </row>
    <row r="246" spans="1:7" s="301" customFormat="1" ht="17.25" customHeight="1">
      <c r="A246" s="292">
        <v>1203</v>
      </c>
      <c r="B246" s="293">
        <v>252000</v>
      </c>
      <c r="C246" s="580" t="s">
        <v>49</v>
      </c>
      <c r="D246" s="580"/>
      <c r="E246" s="580"/>
      <c r="F246" s="300">
        <f>F247+F248</f>
        <v>58061</v>
      </c>
      <c r="G246" s="300">
        <f>G247+G248</f>
        <v>89363</v>
      </c>
    </row>
    <row r="247" spans="1:7" ht="17.25" customHeight="1">
      <c r="A247" s="302">
        <v>1204</v>
      </c>
      <c r="B247" s="303">
        <v>252100</v>
      </c>
      <c r="C247" s="575" t="s">
        <v>50</v>
      </c>
      <c r="D247" s="575"/>
      <c r="E247" s="575"/>
      <c r="F247" s="305">
        <v>58061</v>
      </c>
      <c r="G247" s="305">
        <v>89363</v>
      </c>
    </row>
    <row r="248" spans="1:7" ht="17.25" customHeight="1">
      <c r="A248" s="302">
        <v>1205</v>
      </c>
      <c r="B248" s="303">
        <v>252200</v>
      </c>
      <c r="C248" s="575" t="s">
        <v>51</v>
      </c>
      <c r="D248" s="575"/>
      <c r="E248" s="575"/>
      <c r="F248" s="305"/>
      <c r="G248" s="305"/>
    </row>
    <row r="249" spans="1:7" s="301" customFormat="1" ht="17.25" customHeight="1">
      <c r="A249" s="292">
        <v>1206</v>
      </c>
      <c r="B249" s="293">
        <v>253000</v>
      </c>
      <c r="C249" s="580" t="s">
        <v>52</v>
      </c>
      <c r="D249" s="580"/>
      <c r="E249" s="580"/>
      <c r="F249" s="300">
        <f>F250</f>
        <v>0</v>
      </c>
      <c r="G249" s="300">
        <f>G250</f>
        <v>0</v>
      </c>
    </row>
    <row r="250" spans="1:7" ht="17.25" customHeight="1">
      <c r="A250" s="302">
        <v>1207</v>
      </c>
      <c r="B250" s="303">
        <v>253100</v>
      </c>
      <c r="C250" s="575" t="s">
        <v>53</v>
      </c>
      <c r="D250" s="575"/>
      <c r="E250" s="575"/>
      <c r="F250" s="305"/>
      <c r="G250" s="305"/>
    </row>
    <row r="251" spans="1:7" s="301" customFormat="1" ht="17.25" customHeight="1">
      <c r="A251" s="292">
        <v>1208</v>
      </c>
      <c r="B251" s="293">
        <v>254000</v>
      </c>
      <c r="C251" s="580" t="s">
        <v>54</v>
      </c>
      <c r="D251" s="580"/>
      <c r="E251" s="580"/>
      <c r="F251" s="300">
        <f>SUM(F252:F254)</f>
        <v>0</v>
      </c>
      <c r="G251" s="300">
        <f>SUM(G252:G254)</f>
        <v>4430</v>
      </c>
    </row>
    <row r="252" spans="1:7" ht="17.25" customHeight="1">
      <c r="A252" s="302">
        <v>1209</v>
      </c>
      <c r="B252" s="303">
        <v>254100</v>
      </c>
      <c r="C252" s="575" t="s">
        <v>55</v>
      </c>
      <c r="D252" s="575"/>
      <c r="E252" s="575"/>
      <c r="F252" s="305"/>
      <c r="G252" s="305"/>
    </row>
    <row r="253" spans="1:7" ht="17.25" customHeight="1">
      <c r="A253" s="302">
        <v>1210</v>
      </c>
      <c r="B253" s="303">
        <v>254200</v>
      </c>
      <c r="C253" s="575" t="s">
        <v>56</v>
      </c>
      <c r="D253" s="575"/>
      <c r="E253" s="575"/>
      <c r="F253" s="305"/>
      <c r="G253" s="305">
        <v>42</v>
      </c>
    </row>
    <row r="254" spans="1:7" ht="17.25" customHeight="1">
      <c r="A254" s="302">
        <v>1211</v>
      </c>
      <c r="B254" s="303">
        <v>254900</v>
      </c>
      <c r="C254" s="575" t="s">
        <v>57</v>
      </c>
      <c r="D254" s="575"/>
      <c r="E254" s="575"/>
      <c r="F254" s="305"/>
      <c r="G254" s="305">
        <v>4388</v>
      </c>
    </row>
    <row r="255" spans="1:7" s="301" customFormat="1" ht="17.25" customHeight="1">
      <c r="A255" s="292">
        <v>1212</v>
      </c>
      <c r="B255" s="293">
        <v>290000</v>
      </c>
      <c r="C255" s="580" t="s">
        <v>58</v>
      </c>
      <c r="D255" s="580"/>
      <c r="E255" s="580"/>
      <c r="F255" s="300">
        <f>F256</f>
        <v>28158</v>
      </c>
      <c r="G255" s="300">
        <f>G256</f>
        <v>91332</v>
      </c>
    </row>
    <row r="256" spans="1:7" s="301" customFormat="1" ht="17.25" customHeight="1">
      <c r="A256" s="292">
        <v>1213</v>
      </c>
      <c r="B256" s="293">
        <v>291000</v>
      </c>
      <c r="C256" s="580" t="s">
        <v>59</v>
      </c>
      <c r="D256" s="580"/>
      <c r="E256" s="580"/>
      <c r="F256" s="300">
        <f>SUM(F257:F260)</f>
        <v>28158</v>
      </c>
      <c r="G256" s="300">
        <f>SUM(G257:G260)</f>
        <v>91332</v>
      </c>
    </row>
    <row r="257" spans="1:7" ht="17.25" customHeight="1">
      <c r="A257" s="302">
        <v>1214</v>
      </c>
      <c r="B257" s="303">
        <v>291100</v>
      </c>
      <c r="C257" s="575" t="s">
        <v>60</v>
      </c>
      <c r="D257" s="575"/>
      <c r="E257" s="575"/>
      <c r="F257" s="305"/>
      <c r="G257" s="305"/>
    </row>
    <row r="258" spans="1:7" ht="17.25" customHeight="1">
      <c r="A258" s="302">
        <v>1215</v>
      </c>
      <c r="B258" s="303">
        <v>291200</v>
      </c>
      <c r="C258" s="575" t="s">
        <v>61</v>
      </c>
      <c r="D258" s="575"/>
      <c r="E258" s="575"/>
      <c r="F258" s="305">
        <v>1137</v>
      </c>
      <c r="G258" s="305">
        <v>1427</v>
      </c>
    </row>
    <row r="259" spans="1:7" ht="17.25" customHeight="1">
      <c r="A259" s="302">
        <v>1216</v>
      </c>
      <c r="B259" s="303">
        <v>291300</v>
      </c>
      <c r="C259" s="575" t="s">
        <v>62</v>
      </c>
      <c r="D259" s="575"/>
      <c r="E259" s="575"/>
      <c r="F259" s="305">
        <v>27021</v>
      </c>
      <c r="G259" s="305">
        <v>89905</v>
      </c>
    </row>
    <row r="260" spans="1:7" ht="17.25" customHeight="1">
      <c r="A260" s="302">
        <v>1217</v>
      </c>
      <c r="B260" s="303">
        <v>291900</v>
      </c>
      <c r="C260" s="575" t="s">
        <v>63</v>
      </c>
      <c r="D260" s="575"/>
      <c r="E260" s="575"/>
      <c r="F260" s="305"/>
      <c r="G260" s="305"/>
    </row>
    <row r="261" spans="1:7" s="301" customFormat="1" ht="21.75" customHeight="1">
      <c r="A261" s="322">
        <v>1218</v>
      </c>
      <c r="B261" s="323">
        <v>300000</v>
      </c>
      <c r="C261" s="578" t="s">
        <v>64</v>
      </c>
      <c r="D261" s="578"/>
      <c r="E261" s="578"/>
      <c r="F261" s="300">
        <f>F262+F275-F276+F277-F278+F280-F281</f>
        <v>429490</v>
      </c>
      <c r="G261" s="300">
        <f>G262+G275-G276+G277-G278+G280-G281</f>
        <v>408765</v>
      </c>
    </row>
    <row r="262" spans="1:7" s="301" customFormat="1" ht="17.25" customHeight="1">
      <c r="A262" s="322">
        <v>1219</v>
      </c>
      <c r="B262" s="323">
        <v>310000</v>
      </c>
      <c r="C262" s="578" t="s">
        <v>65</v>
      </c>
      <c r="D262" s="578"/>
      <c r="E262" s="578"/>
      <c r="F262" s="300">
        <f>F263</f>
        <v>394565</v>
      </c>
      <c r="G262" s="300">
        <f>G263</f>
        <v>389908</v>
      </c>
    </row>
    <row r="263" spans="1:7" s="301" customFormat="1" ht="17.25" customHeight="1">
      <c r="A263" s="322">
        <v>1220</v>
      </c>
      <c r="B263" s="323">
        <v>311000</v>
      </c>
      <c r="C263" s="578" t="s">
        <v>66</v>
      </c>
      <c r="D263" s="578"/>
      <c r="E263" s="578"/>
      <c r="F263" s="300">
        <f>F267+F268-F269+F270+F271-F272+F273+F274</f>
        <v>394565</v>
      </c>
      <c r="G263" s="300">
        <f>G267+G268-G269+G270+G271-G272+G273+G274</f>
        <v>389908</v>
      </c>
    </row>
    <row r="264" spans="1:7" ht="12.75">
      <c r="A264" s="565" t="s">
        <v>305</v>
      </c>
      <c r="B264" s="577" t="s">
        <v>306</v>
      </c>
      <c r="C264" s="582" t="s">
        <v>307</v>
      </c>
      <c r="D264" s="582"/>
      <c r="E264" s="582"/>
      <c r="F264" s="582" t="s">
        <v>938</v>
      </c>
      <c r="G264" s="582"/>
    </row>
    <row r="265" spans="1:7" ht="24">
      <c r="A265" s="565"/>
      <c r="B265" s="577"/>
      <c r="C265" s="582"/>
      <c r="D265" s="582"/>
      <c r="E265" s="582"/>
      <c r="F265" s="318" t="s">
        <v>939</v>
      </c>
      <c r="G265" s="318" t="s">
        <v>940</v>
      </c>
    </row>
    <row r="266" spans="1:7" ht="12.75">
      <c r="A266" s="292">
        <v>1</v>
      </c>
      <c r="B266" s="293">
        <v>2</v>
      </c>
      <c r="C266" s="582">
        <v>3</v>
      </c>
      <c r="D266" s="582"/>
      <c r="E266" s="582"/>
      <c r="F266" s="319" t="s">
        <v>1837</v>
      </c>
      <c r="G266" s="319" t="s">
        <v>1838</v>
      </c>
    </row>
    <row r="267" spans="1:7" ht="17.25" customHeight="1">
      <c r="A267" s="302">
        <v>1221</v>
      </c>
      <c r="B267" s="303">
        <v>311100</v>
      </c>
      <c r="C267" s="575" t="s">
        <v>67</v>
      </c>
      <c r="D267" s="575"/>
      <c r="E267" s="575"/>
      <c r="F267" s="305">
        <v>287410</v>
      </c>
      <c r="G267" s="305">
        <v>264018</v>
      </c>
    </row>
    <row r="268" spans="1:7" ht="17.25" customHeight="1">
      <c r="A268" s="302">
        <v>1222</v>
      </c>
      <c r="B268" s="303">
        <v>311200</v>
      </c>
      <c r="C268" s="575" t="s">
        <v>68</v>
      </c>
      <c r="D268" s="575"/>
      <c r="E268" s="575"/>
      <c r="F268" s="305">
        <v>106727</v>
      </c>
      <c r="G268" s="305">
        <v>125599</v>
      </c>
    </row>
    <row r="269" spans="1:7" ht="22.5" customHeight="1">
      <c r="A269" s="302">
        <v>1223</v>
      </c>
      <c r="B269" s="303">
        <v>311300</v>
      </c>
      <c r="C269" s="575" t="s">
        <v>69</v>
      </c>
      <c r="D269" s="575"/>
      <c r="E269" s="575"/>
      <c r="F269" s="305"/>
      <c r="G269" s="305"/>
    </row>
    <row r="270" spans="1:7" ht="17.25" customHeight="1">
      <c r="A270" s="302">
        <v>1224</v>
      </c>
      <c r="B270" s="303">
        <v>311400</v>
      </c>
      <c r="C270" s="575" t="s">
        <v>70</v>
      </c>
      <c r="D270" s="575"/>
      <c r="E270" s="575"/>
      <c r="F270" s="305"/>
      <c r="G270" s="305"/>
    </row>
    <row r="271" spans="1:7" ht="17.25" customHeight="1">
      <c r="A271" s="302">
        <v>1225</v>
      </c>
      <c r="B271" s="303">
        <v>311500</v>
      </c>
      <c r="C271" s="575" t="s">
        <v>71</v>
      </c>
      <c r="D271" s="575"/>
      <c r="E271" s="575"/>
      <c r="F271" s="305">
        <v>428</v>
      </c>
      <c r="G271" s="305">
        <v>291</v>
      </c>
    </row>
    <row r="272" spans="1:7" ht="23.25" customHeight="1">
      <c r="A272" s="302">
        <v>1226</v>
      </c>
      <c r="B272" s="303">
        <v>311600</v>
      </c>
      <c r="C272" s="585" t="s">
        <v>72</v>
      </c>
      <c r="D272" s="586"/>
      <c r="E272" s="587"/>
      <c r="F272" s="305"/>
      <c r="G272" s="305"/>
    </row>
    <row r="273" spans="1:7" ht="17.25" customHeight="1">
      <c r="A273" s="302">
        <v>1227</v>
      </c>
      <c r="B273" s="303">
        <v>311700</v>
      </c>
      <c r="C273" s="575" t="s">
        <v>73</v>
      </c>
      <c r="D273" s="575"/>
      <c r="E273" s="575"/>
      <c r="F273" s="305"/>
      <c r="G273" s="305"/>
    </row>
    <row r="274" spans="1:7" ht="17.25" customHeight="1">
      <c r="A274" s="324">
        <v>1228</v>
      </c>
      <c r="B274" s="325">
        <v>311900</v>
      </c>
      <c r="C274" s="584" t="s">
        <v>74</v>
      </c>
      <c r="D274" s="584"/>
      <c r="E274" s="584"/>
      <c r="F274" s="326"/>
      <c r="G274" s="326"/>
    </row>
    <row r="275" spans="1:7" ht="17.25" customHeight="1">
      <c r="A275" s="322">
        <v>1229</v>
      </c>
      <c r="B275" s="323">
        <v>321121</v>
      </c>
      <c r="C275" s="578" t="s">
        <v>75</v>
      </c>
      <c r="D275" s="578"/>
      <c r="E275" s="578"/>
      <c r="F275" s="327"/>
      <c r="G275" s="327"/>
    </row>
    <row r="276" spans="1:8" ht="17.25" customHeight="1">
      <c r="A276" s="322">
        <v>1230</v>
      </c>
      <c r="B276" s="323">
        <v>321122</v>
      </c>
      <c r="C276" s="583" t="s">
        <v>76</v>
      </c>
      <c r="D276" s="583"/>
      <c r="E276" s="583"/>
      <c r="F276" s="327"/>
      <c r="G276" s="327"/>
      <c r="H276" s="329"/>
    </row>
    <row r="277" spans="1:7" ht="17.25" customHeight="1">
      <c r="A277" s="322">
        <v>1231</v>
      </c>
      <c r="B277" s="323">
        <v>321311</v>
      </c>
      <c r="C277" s="578" t="s">
        <v>77</v>
      </c>
      <c r="D277" s="578"/>
      <c r="E277" s="578"/>
      <c r="F277" s="327">
        <v>34925</v>
      </c>
      <c r="G277" s="327">
        <v>18857</v>
      </c>
    </row>
    <row r="278" spans="1:7" ht="17.25" customHeight="1">
      <c r="A278" s="322">
        <v>1232</v>
      </c>
      <c r="B278" s="323">
        <v>321312</v>
      </c>
      <c r="C278" s="578" t="s">
        <v>78</v>
      </c>
      <c r="D278" s="578"/>
      <c r="E278" s="578"/>
      <c r="F278" s="327"/>
      <c r="G278" s="327"/>
    </row>
    <row r="279" spans="1:7" s="301" customFormat="1" ht="17.25" customHeight="1">
      <c r="A279" s="322"/>
      <c r="B279" s="323"/>
      <c r="C279" s="589" t="s">
        <v>79</v>
      </c>
      <c r="D279" s="590"/>
      <c r="E279" s="591"/>
      <c r="F279" s="330"/>
      <c r="G279" s="330"/>
    </row>
    <row r="280" spans="1:7" s="301" customFormat="1" ht="17.25" customHeight="1">
      <c r="A280" s="322">
        <v>1233</v>
      </c>
      <c r="B280" s="323"/>
      <c r="C280" s="589" t="s">
        <v>80</v>
      </c>
      <c r="D280" s="590"/>
      <c r="E280" s="591"/>
      <c r="F280" s="330">
        <f>IF((F282+F284-F283-F285)&gt;0,F282+F284-F283-F285,0)</f>
        <v>0</v>
      </c>
      <c r="G280" s="330">
        <f>IF((G282+G284-G283-G285)&gt;0,G282+G284-G283-G285,0)</f>
        <v>0</v>
      </c>
    </row>
    <row r="281" spans="1:7" s="301" customFormat="1" ht="17.25" customHeight="1">
      <c r="A281" s="322">
        <v>1234</v>
      </c>
      <c r="B281" s="323"/>
      <c r="C281" s="589" t="s">
        <v>81</v>
      </c>
      <c r="D281" s="590"/>
      <c r="E281" s="591"/>
      <c r="F281" s="330">
        <f>IF((F283+F285-F282-F284)&gt;0,F283+F285-F282-F284,0)</f>
        <v>0</v>
      </c>
      <c r="G281" s="330">
        <f>IF((G283+G285-G282-G284)&gt;0,G283+G285-G282-G284,0)</f>
        <v>0</v>
      </c>
    </row>
    <row r="282" spans="1:7" s="301" customFormat="1" ht="30.75" customHeight="1">
      <c r="A282" s="322">
        <v>1235</v>
      </c>
      <c r="B282" s="323">
        <v>330000</v>
      </c>
      <c r="C282" s="589" t="s">
        <v>82</v>
      </c>
      <c r="D282" s="590"/>
      <c r="E282" s="591"/>
      <c r="F282" s="327"/>
      <c r="G282" s="327"/>
    </row>
    <row r="283" spans="1:7" s="301" customFormat="1" ht="17.25" customHeight="1">
      <c r="A283" s="322">
        <v>1236</v>
      </c>
      <c r="B283" s="323">
        <v>330000</v>
      </c>
      <c r="C283" s="589" t="s">
        <v>83</v>
      </c>
      <c r="D283" s="590"/>
      <c r="E283" s="591"/>
      <c r="F283" s="327"/>
      <c r="G283" s="327"/>
    </row>
    <row r="284" spans="1:7" s="301" customFormat="1" ht="17.25" customHeight="1">
      <c r="A284" s="322">
        <v>1237</v>
      </c>
      <c r="B284" s="323">
        <v>340000</v>
      </c>
      <c r="C284" s="589" t="s">
        <v>84</v>
      </c>
      <c r="D284" s="590"/>
      <c r="E284" s="591"/>
      <c r="F284" s="327"/>
      <c r="G284" s="327"/>
    </row>
    <row r="285" spans="1:7" s="301" customFormat="1" ht="17.25" customHeight="1">
      <c r="A285" s="322">
        <v>1238</v>
      </c>
      <c r="B285" s="323">
        <v>340000</v>
      </c>
      <c r="C285" s="589" t="s">
        <v>85</v>
      </c>
      <c r="D285" s="590"/>
      <c r="E285" s="591"/>
      <c r="F285" s="327"/>
      <c r="G285" s="327"/>
    </row>
    <row r="286" spans="1:7" s="301" customFormat="1" ht="17.25" customHeight="1">
      <c r="A286" s="322">
        <v>1239</v>
      </c>
      <c r="B286" s="323"/>
      <c r="C286" s="578" t="s">
        <v>86</v>
      </c>
      <c r="D286" s="578"/>
      <c r="E286" s="578"/>
      <c r="F286" s="330">
        <f>F108+F261</f>
        <v>536580</v>
      </c>
      <c r="G286" s="330">
        <f>G108+G261</f>
        <v>654930</v>
      </c>
    </row>
    <row r="287" spans="1:7" s="301" customFormat="1" ht="17.25" customHeight="1">
      <c r="A287" s="322">
        <v>1240</v>
      </c>
      <c r="B287" s="323">
        <v>352000</v>
      </c>
      <c r="C287" s="578" t="s">
        <v>87</v>
      </c>
      <c r="D287" s="578"/>
      <c r="E287" s="578"/>
      <c r="F287" s="327">
        <v>7669</v>
      </c>
      <c r="G287" s="327">
        <v>7669</v>
      </c>
    </row>
    <row r="288" spans="3:7" ht="12.75">
      <c r="C288" s="333"/>
      <c r="D288" s="333"/>
      <c r="E288" s="333"/>
      <c r="F288" s="333"/>
      <c r="G288" s="333"/>
    </row>
    <row r="289" spans="1:8" ht="12.75">
      <c r="A289" s="278"/>
      <c r="B289" s="274"/>
      <c r="C289" s="282"/>
      <c r="D289" s="282"/>
      <c r="E289" s="282"/>
      <c r="F289" s="282"/>
      <c r="G289" s="282"/>
      <c r="H289" s="276"/>
    </row>
    <row r="290" spans="1:8" ht="12.75">
      <c r="A290" s="334" t="s">
        <v>88</v>
      </c>
      <c r="C290" s="335"/>
      <c r="D290" s="336" t="s">
        <v>89</v>
      </c>
      <c r="E290" s="336"/>
      <c r="F290" s="588" t="s">
        <v>244</v>
      </c>
      <c r="G290" s="588"/>
      <c r="H290" s="276"/>
    </row>
    <row r="291" spans="1:8" ht="12.75">
      <c r="A291" s="278"/>
      <c r="B291" s="338"/>
      <c r="C291" s="339"/>
      <c r="D291" s="336" t="s">
        <v>90</v>
      </c>
      <c r="E291" s="340"/>
      <c r="F291" s="282"/>
      <c r="G291" s="282"/>
      <c r="H291" s="276"/>
    </row>
    <row r="292" spans="1:8" ht="12.75">
      <c r="A292" s="278"/>
      <c r="B292" s="341"/>
      <c r="C292" s="282"/>
      <c r="D292" s="282"/>
      <c r="E292" s="282"/>
      <c r="F292" s="282"/>
      <c r="G292" s="282"/>
      <c r="H292" s="276"/>
    </row>
    <row r="293" spans="1:8" ht="12.75">
      <c r="A293" s="278"/>
      <c r="B293" s="274"/>
      <c r="C293" s="282"/>
      <c r="D293" s="282"/>
      <c r="E293" s="282"/>
      <c r="F293" s="282"/>
      <c r="G293" s="282"/>
      <c r="H293" s="276"/>
    </row>
    <row r="294" spans="1:8" ht="12.75">
      <c r="A294" s="278"/>
      <c r="B294" s="274"/>
      <c r="C294" s="282"/>
      <c r="D294" s="282"/>
      <c r="E294" s="282"/>
      <c r="F294" s="282"/>
      <c r="G294" s="282"/>
      <c r="H294" s="276"/>
    </row>
    <row r="295" spans="1:8" ht="12.75">
      <c r="A295" s="278"/>
      <c r="B295" s="274"/>
      <c r="C295" s="275"/>
      <c r="D295" s="275"/>
      <c r="E295" s="275"/>
      <c r="F295" s="275"/>
      <c r="G295" s="275"/>
      <c r="H295" s="276"/>
    </row>
    <row r="296" spans="1:8" ht="12.75">
      <c r="A296" s="278"/>
      <c r="B296" s="274"/>
      <c r="C296" s="275"/>
      <c r="D296" s="275"/>
      <c r="E296" s="275"/>
      <c r="F296" s="275"/>
      <c r="G296" s="275"/>
      <c r="H296" s="276"/>
    </row>
    <row r="297" spans="1:8" ht="12.75">
      <c r="A297" s="278"/>
      <c r="B297" s="274"/>
      <c r="C297" s="275"/>
      <c r="D297" s="275"/>
      <c r="E297" s="275"/>
      <c r="F297" s="275"/>
      <c r="G297" s="275"/>
      <c r="H297" s="276"/>
    </row>
  </sheetData>
  <sheetProtection password="CB01" sheet="1"/>
  <mergeCells count="221">
    <mergeCell ref="C285:E285"/>
    <mergeCell ref="C273:E273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84:E284"/>
    <mergeCell ref="A264:A265"/>
    <mergeCell ref="B264:B265"/>
    <mergeCell ref="C264:E265"/>
    <mergeCell ref="C286:E286"/>
    <mergeCell ref="C277:E277"/>
    <mergeCell ref="C266:E266"/>
    <mergeCell ref="C267:E267"/>
    <mergeCell ref="C268:E268"/>
    <mergeCell ref="C269:E269"/>
    <mergeCell ref="C270:E270"/>
    <mergeCell ref="F264:G264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50:E250"/>
    <mergeCell ref="C251:E251"/>
    <mergeCell ref="C252:E252"/>
    <mergeCell ref="C253:E253"/>
    <mergeCell ref="C276:E276"/>
    <mergeCell ref="C275:E275"/>
    <mergeCell ref="C274:E274"/>
    <mergeCell ref="C271:E271"/>
    <mergeCell ref="C272:E272"/>
    <mergeCell ref="C240:E240"/>
    <mergeCell ref="C241:E241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31:E231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16:E216"/>
    <mergeCell ref="A217:A218"/>
    <mergeCell ref="B217:B218"/>
    <mergeCell ref="C217:E218"/>
    <mergeCell ref="C230:E230"/>
    <mergeCell ref="C229:E229"/>
    <mergeCell ref="C206:E206"/>
    <mergeCell ref="C207:E207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190:E190"/>
    <mergeCell ref="C191:E191"/>
    <mergeCell ref="C192:E192"/>
    <mergeCell ref="C193:E193"/>
    <mergeCell ref="C194:E194"/>
    <mergeCell ref="C195:E195"/>
    <mergeCell ref="F179:G179"/>
    <mergeCell ref="C181:E181"/>
    <mergeCell ref="C182:E182"/>
    <mergeCell ref="C183:E183"/>
    <mergeCell ref="C196:E196"/>
    <mergeCell ref="C197:E197"/>
    <mergeCell ref="C186:E186"/>
    <mergeCell ref="C187:E187"/>
    <mergeCell ref="C188:E188"/>
    <mergeCell ref="C189:E189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0:E160"/>
    <mergeCell ref="C161:E161"/>
    <mergeCell ref="C162:E162"/>
    <mergeCell ref="C163:E163"/>
    <mergeCell ref="C164:E164"/>
    <mergeCell ref="C165:E165"/>
    <mergeCell ref="C150:E150"/>
    <mergeCell ref="C151:E151"/>
    <mergeCell ref="C152:E152"/>
    <mergeCell ref="C153:E153"/>
    <mergeCell ref="C166:E166"/>
    <mergeCell ref="C167:E167"/>
    <mergeCell ref="C156:E156"/>
    <mergeCell ref="C157:E157"/>
    <mergeCell ref="C158:E158"/>
    <mergeCell ref="C159:E159"/>
    <mergeCell ref="C140:E140"/>
    <mergeCell ref="C141:E141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2:E132"/>
    <mergeCell ref="C133:E133"/>
    <mergeCell ref="C134:E134"/>
    <mergeCell ref="C135:E135"/>
    <mergeCell ref="C142:E142"/>
    <mergeCell ref="A143:A144"/>
    <mergeCell ref="B143:B144"/>
    <mergeCell ref="C143:E144"/>
    <mergeCell ref="C138:E138"/>
    <mergeCell ref="C139:E139"/>
    <mergeCell ref="C122:E122"/>
    <mergeCell ref="C123:E123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12:E112"/>
    <mergeCell ref="C113:E113"/>
    <mergeCell ref="A104:A105"/>
    <mergeCell ref="B104:B105"/>
    <mergeCell ref="C104:E105"/>
    <mergeCell ref="C108:E108"/>
    <mergeCell ref="C109:E109"/>
    <mergeCell ref="C110:E110"/>
    <mergeCell ref="C111:E111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SheetLayoutView="130" zoomScalePageLayoutView="0" workbookViewId="0" topLeftCell="A357">
      <selection activeCell="E371" sqref="E371"/>
    </sheetView>
  </sheetViews>
  <sheetFormatPr defaultColWidth="9.140625" defaultRowHeight="12.75"/>
  <cols>
    <col min="1" max="1" width="6.28125" style="331" customWidth="1"/>
    <col min="2" max="2" width="6.00390625" style="342" customWidth="1"/>
    <col min="3" max="3" width="50.7109375" style="342" customWidth="1"/>
    <col min="4" max="5" width="18.00390625" style="342" customWidth="1"/>
    <col min="6" max="6" width="16.7109375" style="277" customWidth="1"/>
    <col min="7" max="16384" width="9.140625" style="277" customWidth="1"/>
  </cols>
  <sheetData>
    <row r="1" spans="1:5" ht="12.75">
      <c r="A1" s="343"/>
      <c r="B1" s="275"/>
      <c r="C1" s="275"/>
      <c r="D1" s="275"/>
      <c r="E1" s="275"/>
    </row>
    <row r="2" spans="1:5" ht="12.75">
      <c r="A2" s="343"/>
      <c r="B2" s="275"/>
      <c r="C2" s="275"/>
      <c r="D2" s="275"/>
      <c r="E2" s="275"/>
    </row>
    <row r="3" spans="1:5" ht="12.75">
      <c r="A3" s="343"/>
      <c r="B3" s="275"/>
      <c r="C3" s="275"/>
      <c r="D3" s="275"/>
      <c r="E3" s="279" t="s">
        <v>91</v>
      </c>
    </row>
    <row r="4" spans="1:5" ht="12.75">
      <c r="A4" s="343"/>
      <c r="B4" s="275"/>
      <c r="C4" s="275"/>
      <c r="D4" s="275"/>
      <c r="E4" s="275"/>
    </row>
    <row r="5" spans="1:5" ht="12.75">
      <c r="A5" s="343"/>
      <c r="B5" s="275"/>
      <c r="C5" s="275"/>
      <c r="D5" s="275"/>
      <c r="E5" s="275"/>
    </row>
    <row r="6" spans="1:5" ht="12.75">
      <c r="A6" s="343"/>
      <c r="B6" s="275"/>
      <c r="C6" s="275"/>
      <c r="D6" s="275"/>
      <c r="E6" s="275"/>
    </row>
    <row r="7" spans="1:7" ht="33.75" customHeight="1">
      <c r="A7" s="280" t="s">
        <v>428</v>
      </c>
      <c r="B7" s="281"/>
      <c r="C7" s="282"/>
      <c r="D7" s="282"/>
      <c r="E7" s="282"/>
      <c r="F7" s="344"/>
      <c r="G7" s="276"/>
    </row>
    <row r="8" spans="1:7" ht="18.75">
      <c r="A8" s="519" t="str">
        <f>NazKorisnika</f>
        <v>ОПШТА БОЛНИЦА ЛЕСКОВАЦ</v>
      </c>
      <c r="B8" s="281"/>
      <c r="C8" s="282"/>
      <c r="D8" s="282"/>
      <c r="E8" s="282"/>
      <c r="F8" s="344"/>
      <c r="G8" s="276"/>
    </row>
    <row r="9" spans="1:7" ht="15.75">
      <c r="A9" s="283" t="str">
        <f>"Седиште:   "&amp;biop</f>
        <v>Седиште:   Раде Кончара бр. 9, 16000 Лесковац</v>
      </c>
      <c r="B9" s="274"/>
      <c r="C9" s="284"/>
      <c r="D9" s="517" t="str">
        <f>"Матични број:   "&amp;MatBroj</f>
        <v>Матични број:   17710206</v>
      </c>
      <c r="E9" s="284"/>
      <c r="F9" s="344"/>
      <c r="G9" s="276"/>
    </row>
    <row r="10" spans="1:7" ht="15.75">
      <c r="A10" s="283" t="str">
        <f>"ПИБ:   "&amp;bip</f>
        <v>ПИБ:   105030888</v>
      </c>
      <c r="B10" s="274"/>
      <c r="C10" s="284"/>
      <c r="D10" s="518" t="str">
        <f>"Број подрачуна:  "&amp;BrojPodr</f>
        <v>Број подрачуна:  840-767661-22</v>
      </c>
      <c r="E10" s="284"/>
      <c r="F10" s="344"/>
      <c r="G10" s="276"/>
    </row>
    <row r="11" spans="1:7" ht="15.75">
      <c r="A11" s="285" t="s">
        <v>429</v>
      </c>
      <c r="B11" s="281"/>
      <c r="C11" s="282"/>
      <c r="D11" s="282"/>
      <c r="E11" s="282"/>
      <c r="F11" s="344"/>
      <c r="G11" s="276"/>
    </row>
    <row r="12" spans="1:7" ht="15.75">
      <c r="A12" s="286"/>
      <c r="B12" s="281"/>
      <c r="C12" s="282"/>
      <c r="D12" s="282"/>
      <c r="E12" s="282"/>
      <c r="F12" s="344"/>
      <c r="G12" s="276"/>
    </row>
    <row r="13" spans="1:5" ht="15.75">
      <c r="A13" s="345"/>
      <c r="B13" s="275"/>
      <c r="C13" s="275"/>
      <c r="D13" s="346"/>
      <c r="E13" s="275"/>
    </row>
    <row r="14" spans="1:5" ht="18.75">
      <c r="A14" s="563" t="s">
        <v>92</v>
      </c>
      <c r="B14" s="563"/>
      <c r="C14" s="563"/>
      <c r="D14" s="563"/>
      <c r="E14" s="563"/>
    </row>
    <row r="15" spans="1:5" ht="12.75">
      <c r="A15" s="592" t="s">
        <v>744</v>
      </c>
      <c r="B15" s="592"/>
      <c r="C15" s="592"/>
      <c r="D15" s="592"/>
      <c r="E15" s="592"/>
    </row>
    <row r="16" spans="1:5" ht="15.75">
      <c r="A16" s="288"/>
      <c r="B16" s="275"/>
      <c r="C16" s="275"/>
      <c r="D16" s="275"/>
      <c r="E16" s="275"/>
    </row>
    <row r="17" spans="1:6" ht="12.75" customHeight="1">
      <c r="A17" s="347"/>
      <c r="B17" s="348"/>
      <c r="C17" s="348"/>
      <c r="D17" s="348"/>
      <c r="E17" s="291" t="s">
        <v>1673</v>
      </c>
      <c r="F17" s="289"/>
    </row>
    <row r="18" spans="1:6" ht="12.75" customHeight="1">
      <c r="A18" s="565" t="s">
        <v>305</v>
      </c>
      <c r="B18" s="565" t="s">
        <v>306</v>
      </c>
      <c r="C18" s="565" t="s">
        <v>307</v>
      </c>
      <c r="D18" s="565" t="s">
        <v>938</v>
      </c>
      <c r="E18" s="565"/>
      <c r="F18" s="289"/>
    </row>
    <row r="19" spans="1:6" ht="25.5" customHeight="1">
      <c r="A19" s="565"/>
      <c r="B19" s="565"/>
      <c r="C19" s="565"/>
      <c r="D19" s="292" t="s">
        <v>939</v>
      </c>
      <c r="E19" s="292" t="s">
        <v>940</v>
      </c>
      <c r="F19" s="290"/>
    </row>
    <row r="20" spans="1:5" ht="12.75">
      <c r="A20" s="292">
        <v>1</v>
      </c>
      <c r="B20" s="292">
        <v>2</v>
      </c>
      <c r="C20" s="292">
        <v>3</v>
      </c>
      <c r="D20" s="292">
        <v>4</v>
      </c>
      <c r="E20" s="292">
        <v>5</v>
      </c>
    </row>
    <row r="21" spans="1:5" s="301" customFormat="1" ht="24">
      <c r="A21" s="292">
        <v>2001</v>
      </c>
      <c r="B21" s="292"/>
      <c r="C21" s="315" t="s">
        <v>93</v>
      </c>
      <c r="D21" s="349">
        <f>D22+D126</f>
        <v>1854277</v>
      </c>
      <c r="E21" s="349">
        <f>E22+E126</f>
        <v>1834852</v>
      </c>
    </row>
    <row r="22" spans="1:5" s="301" customFormat="1" ht="24">
      <c r="A22" s="292">
        <v>2002</v>
      </c>
      <c r="B22" s="292">
        <v>700000</v>
      </c>
      <c r="C22" s="315" t="s">
        <v>94</v>
      </c>
      <c r="D22" s="349">
        <f>D23+D67+D77+D89+D114+D119+D123</f>
        <v>1854277</v>
      </c>
      <c r="E22" s="349">
        <f>E23+E67+E77+E89+E114+E119+E123</f>
        <v>1834852</v>
      </c>
    </row>
    <row r="23" spans="1:5" s="301" customFormat="1" ht="24">
      <c r="A23" s="292">
        <v>2003</v>
      </c>
      <c r="B23" s="292">
        <v>710000</v>
      </c>
      <c r="C23" s="315" t="s">
        <v>95</v>
      </c>
      <c r="D23" s="349">
        <f>D24+D28+D30+D37+D43+D50+D53+D60</f>
        <v>0</v>
      </c>
      <c r="E23" s="349">
        <f>E24+E28+E30+E37+E43+E50+E53+E60</f>
        <v>0</v>
      </c>
    </row>
    <row r="24" spans="1:5" ht="24">
      <c r="A24" s="292">
        <v>2004</v>
      </c>
      <c r="B24" s="292">
        <v>711000</v>
      </c>
      <c r="C24" s="315" t="s">
        <v>96</v>
      </c>
      <c r="D24" s="349">
        <f>SUM(D25:D27)</f>
        <v>0</v>
      </c>
      <c r="E24" s="349">
        <f>SUM(E25:E27)</f>
        <v>0</v>
      </c>
    </row>
    <row r="25" spans="1:5" ht="12.75">
      <c r="A25" s="302">
        <v>2005</v>
      </c>
      <c r="B25" s="302">
        <v>711100</v>
      </c>
      <c r="C25" s="317" t="s">
        <v>97</v>
      </c>
      <c r="D25" s="350"/>
      <c r="E25" s="350"/>
    </row>
    <row r="26" spans="1:5" ht="24">
      <c r="A26" s="302">
        <v>2006</v>
      </c>
      <c r="B26" s="302">
        <v>711200</v>
      </c>
      <c r="C26" s="317" t="s">
        <v>215</v>
      </c>
      <c r="D26" s="350"/>
      <c r="E26" s="350"/>
    </row>
    <row r="27" spans="1:5" ht="24">
      <c r="A27" s="302">
        <v>2007</v>
      </c>
      <c r="B27" s="302">
        <v>711300</v>
      </c>
      <c r="C27" s="317" t="s">
        <v>422</v>
      </c>
      <c r="D27" s="350"/>
      <c r="E27" s="350"/>
    </row>
    <row r="28" spans="1:5" s="301" customFormat="1" ht="12.75">
      <c r="A28" s="292">
        <v>2008</v>
      </c>
      <c r="B28" s="292">
        <v>712000</v>
      </c>
      <c r="C28" s="315" t="s">
        <v>98</v>
      </c>
      <c r="D28" s="349">
        <f>D29</f>
        <v>0</v>
      </c>
      <c r="E28" s="349">
        <f>E29</f>
        <v>0</v>
      </c>
    </row>
    <row r="29" spans="1:5" ht="12.75">
      <c r="A29" s="302">
        <v>2009</v>
      </c>
      <c r="B29" s="302">
        <v>712100</v>
      </c>
      <c r="C29" s="317" t="s">
        <v>1052</v>
      </c>
      <c r="D29" s="350"/>
      <c r="E29" s="350"/>
    </row>
    <row r="30" spans="1:5" s="301" customFormat="1" ht="12.75">
      <c r="A30" s="292">
        <v>2010</v>
      </c>
      <c r="B30" s="292">
        <v>713000</v>
      </c>
      <c r="C30" s="315" t="s">
        <v>99</v>
      </c>
      <c r="D30" s="349">
        <f>SUM(D31:D36)</f>
        <v>0</v>
      </c>
      <c r="E30" s="349">
        <f>SUM(E31:E36)</f>
        <v>0</v>
      </c>
    </row>
    <row r="31" spans="1:5" ht="12.75">
      <c r="A31" s="302">
        <v>2011</v>
      </c>
      <c r="B31" s="302">
        <v>713100</v>
      </c>
      <c r="C31" s="317" t="s">
        <v>431</v>
      </c>
      <c r="D31" s="350"/>
      <c r="E31" s="350"/>
    </row>
    <row r="32" spans="1:5" ht="12.75">
      <c r="A32" s="302">
        <v>2012</v>
      </c>
      <c r="B32" s="302">
        <v>713200</v>
      </c>
      <c r="C32" s="317" t="s">
        <v>432</v>
      </c>
      <c r="D32" s="350"/>
      <c r="E32" s="350"/>
    </row>
    <row r="33" spans="1:5" ht="12.75">
      <c r="A33" s="302">
        <v>2013</v>
      </c>
      <c r="B33" s="302">
        <v>713300</v>
      </c>
      <c r="C33" s="317" t="s">
        <v>433</v>
      </c>
      <c r="D33" s="350"/>
      <c r="E33" s="350"/>
    </row>
    <row r="34" spans="1:5" ht="12.75">
      <c r="A34" s="302">
        <v>2014</v>
      </c>
      <c r="B34" s="302">
        <v>713400</v>
      </c>
      <c r="C34" s="317" t="s">
        <v>434</v>
      </c>
      <c r="D34" s="350"/>
      <c r="E34" s="350"/>
    </row>
    <row r="35" spans="1:5" ht="12.75">
      <c r="A35" s="302">
        <v>2015</v>
      </c>
      <c r="B35" s="302">
        <v>713500</v>
      </c>
      <c r="C35" s="317" t="s">
        <v>216</v>
      </c>
      <c r="D35" s="350"/>
      <c r="E35" s="350"/>
    </row>
    <row r="36" spans="1:5" ht="12.75">
      <c r="A36" s="302">
        <v>2016</v>
      </c>
      <c r="B36" s="302">
        <v>713600</v>
      </c>
      <c r="C36" s="317" t="s">
        <v>217</v>
      </c>
      <c r="D36" s="350"/>
      <c r="E36" s="350"/>
    </row>
    <row r="37" spans="1:5" s="301" customFormat="1" ht="12.75">
      <c r="A37" s="292">
        <v>2017</v>
      </c>
      <c r="B37" s="292">
        <v>714000</v>
      </c>
      <c r="C37" s="315" t="s">
        <v>100</v>
      </c>
      <c r="D37" s="349">
        <f>SUM(D38:D42)</f>
        <v>0</v>
      </c>
      <c r="E37" s="349">
        <f>SUM(E38:E42)</f>
        <v>0</v>
      </c>
    </row>
    <row r="38" spans="1:5" ht="12.75">
      <c r="A38" s="302">
        <v>2018</v>
      </c>
      <c r="B38" s="302">
        <v>714100</v>
      </c>
      <c r="C38" s="317" t="s">
        <v>270</v>
      </c>
      <c r="D38" s="350"/>
      <c r="E38" s="350"/>
    </row>
    <row r="39" spans="1:5" ht="12.75">
      <c r="A39" s="302">
        <v>2019</v>
      </c>
      <c r="B39" s="302">
        <v>714300</v>
      </c>
      <c r="C39" s="317" t="s">
        <v>271</v>
      </c>
      <c r="D39" s="350"/>
      <c r="E39" s="350"/>
    </row>
    <row r="40" spans="1:5" ht="12.75">
      <c r="A40" s="302">
        <v>2020</v>
      </c>
      <c r="B40" s="302">
        <v>714400</v>
      </c>
      <c r="C40" s="317" t="s">
        <v>272</v>
      </c>
      <c r="D40" s="350"/>
      <c r="E40" s="350"/>
    </row>
    <row r="41" spans="1:5" ht="24">
      <c r="A41" s="302">
        <v>2021</v>
      </c>
      <c r="B41" s="302">
        <v>714500</v>
      </c>
      <c r="C41" s="317" t="s">
        <v>1624</v>
      </c>
      <c r="D41" s="350"/>
      <c r="E41" s="350"/>
    </row>
    <row r="42" spans="1:5" ht="12.75">
      <c r="A42" s="302">
        <v>2022</v>
      </c>
      <c r="B42" s="302">
        <v>714600</v>
      </c>
      <c r="C42" s="317" t="s">
        <v>273</v>
      </c>
      <c r="D42" s="350"/>
      <c r="E42" s="350"/>
    </row>
    <row r="43" spans="1:5" s="301" customFormat="1" ht="24">
      <c r="A43" s="292">
        <v>2023</v>
      </c>
      <c r="B43" s="292">
        <v>715000</v>
      </c>
      <c r="C43" s="315" t="s">
        <v>101</v>
      </c>
      <c r="D43" s="349">
        <f>SUM(D44:D49)</f>
        <v>0</v>
      </c>
      <c r="E43" s="349">
        <f>SUM(E44:E49)</f>
        <v>0</v>
      </c>
    </row>
    <row r="44" spans="1:5" ht="12.75">
      <c r="A44" s="302">
        <v>2024</v>
      </c>
      <c r="B44" s="302">
        <v>715100</v>
      </c>
      <c r="C44" s="317" t="s">
        <v>274</v>
      </c>
      <c r="D44" s="350"/>
      <c r="E44" s="350"/>
    </row>
    <row r="45" spans="1:5" ht="12.75">
      <c r="A45" s="302">
        <v>2025</v>
      </c>
      <c r="B45" s="302">
        <v>715200</v>
      </c>
      <c r="C45" s="317" t="s">
        <v>275</v>
      </c>
      <c r="D45" s="350"/>
      <c r="E45" s="350"/>
    </row>
    <row r="46" spans="1:5" ht="12.75">
      <c r="A46" s="302">
        <v>2026</v>
      </c>
      <c r="B46" s="302">
        <v>715300</v>
      </c>
      <c r="C46" s="317" t="s">
        <v>276</v>
      </c>
      <c r="D46" s="350"/>
      <c r="E46" s="350"/>
    </row>
    <row r="47" spans="1:5" ht="24">
      <c r="A47" s="302">
        <v>2027</v>
      </c>
      <c r="B47" s="302">
        <v>715400</v>
      </c>
      <c r="C47" s="317" t="s">
        <v>277</v>
      </c>
      <c r="D47" s="350"/>
      <c r="E47" s="350"/>
    </row>
    <row r="48" spans="1:5" ht="12.75">
      <c r="A48" s="302">
        <v>2028</v>
      </c>
      <c r="B48" s="302">
        <v>715500</v>
      </c>
      <c r="C48" s="317" t="s">
        <v>278</v>
      </c>
      <c r="D48" s="350"/>
      <c r="E48" s="350"/>
    </row>
    <row r="49" spans="1:5" ht="12.75">
      <c r="A49" s="302">
        <v>2029</v>
      </c>
      <c r="B49" s="302">
        <v>715600</v>
      </c>
      <c r="C49" s="317" t="s">
        <v>279</v>
      </c>
      <c r="D49" s="350"/>
      <c r="E49" s="350"/>
    </row>
    <row r="50" spans="1:5" s="301" customFormat="1" ht="12.75">
      <c r="A50" s="292">
        <v>2030</v>
      </c>
      <c r="B50" s="292">
        <v>716000</v>
      </c>
      <c r="C50" s="315" t="s">
        <v>102</v>
      </c>
      <c r="D50" s="349">
        <f>D51+D52</f>
        <v>0</v>
      </c>
      <c r="E50" s="349">
        <f>E51+E52</f>
        <v>0</v>
      </c>
    </row>
    <row r="51" spans="1:5" ht="24">
      <c r="A51" s="302">
        <v>2031</v>
      </c>
      <c r="B51" s="302">
        <v>716100</v>
      </c>
      <c r="C51" s="317" t="s">
        <v>1245</v>
      </c>
      <c r="D51" s="350"/>
      <c r="E51" s="350"/>
    </row>
    <row r="52" spans="1:5" ht="24">
      <c r="A52" s="302">
        <v>2032</v>
      </c>
      <c r="B52" s="302">
        <v>716200</v>
      </c>
      <c r="C52" s="317" t="s">
        <v>1246</v>
      </c>
      <c r="D52" s="350"/>
      <c r="E52" s="350"/>
    </row>
    <row r="53" spans="1:5" s="301" customFormat="1" ht="12.75">
      <c r="A53" s="292">
        <v>2033</v>
      </c>
      <c r="B53" s="292">
        <v>717000</v>
      </c>
      <c r="C53" s="328" t="s">
        <v>103</v>
      </c>
      <c r="D53" s="349">
        <f>SUM(D54:D59)</f>
        <v>0</v>
      </c>
      <c r="E53" s="349">
        <f>SUM(E54:E59)</f>
        <v>0</v>
      </c>
    </row>
    <row r="54" spans="1:5" ht="12.75">
      <c r="A54" s="302">
        <v>2034</v>
      </c>
      <c r="B54" s="302">
        <v>717100</v>
      </c>
      <c r="C54" s="317" t="s">
        <v>1248</v>
      </c>
      <c r="D54" s="350"/>
      <c r="E54" s="350"/>
    </row>
    <row r="55" spans="1:5" ht="12.75">
      <c r="A55" s="302">
        <v>2035</v>
      </c>
      <c r="B55" s="302">
        <v>717200</v>
      </c>
      <c r="C55" s="317" t="s">
        <v>1249</v>
      </c>
      <c r="D55" s="350"/>
      <c r="E55" s="350"/>
    </row>
    <row r="56" spans="1:5" ht="12.75">
      <c r="A56" s="302">
        <v>2036</v>
      </c>
      <c r="B56" s="302">
        <v>717300</v>
      </c>
      <c r="C56" s="317" t="s">
        <v>1542</v>
      </c>
      <c r="D56" s="350"/>
      <c r="E56" s="350"/>
    </row>
    <row r="57" spans="1:5" ht="12.75">
      <c r="A57" s="302">
        <v>2037</v>
      </c>
      <c r="B57" s="302">
        <v>717400</v>
      </c>
      <c r="C57" s="317" t="s">
        <v>1543</v>
      </c>
      <c r="D57" s="350"/>
      <c r="E57" s="350"/>
    </row>
    <row r="58" spans="1:5" ht="12.75">
      <c r="A58" s="302">
        <v>2038</v>
      </c>
      <c r="B58" s="302">
        <v>717500</v>
      </c>
      <c r="C58" s="317" t="s">
        <v>1544</v>
      </c>
      <c r="D58" s="350"/>
      <c r="E58" s="350"/>
    </row>
    <row r="59" spans="1:5" ht="12.75">
      <c r="A59" s="302">
        <v>2039</v>
      </c>
      <c r="B59" s="302">
        <v>717600</v>
      </c>
      <c r="C59" s="317" t="s">
        <v>1545</v>
      </c>
      <c r="D59" s="350"/>
      <c r="E59" s="350"/>
    </row>
    <row r="60" spans="1:5" s="301" customFormat="1" ht="36">
      <c r="A60" s="322">
        <v>2040</v>
      </c>
      <c r="B60" s="292">
        <v>719000</v>
      </c>
      <c r="C60" s="315" t="s">
        <v>104</v>
      </c>
      <c r="D60" s="349">
        <f>SUM(D61:D66)</f>
        <v>0</v>
      </c>
      <c r="E60" s="349">
        <f>SUM(E61:E66)</f>
        <v>0</v>
      </c>
    </row>
    <row r="61" spans="1:5" ht="24">
      <c r="A61" s="302">
        <v>2041</v>
      </c>
      <c r="B61" s="302">
        <v>719100</v>
      </c>
      <c r="C61" s="317" t="s">
        <v>1613</v>
      </c>
      <c r="D61" s="350"/>
      <c r="E61" s="350"/>
    </row>
    <row r="62" spans="1:5" ht="24">
      <c r="A62" s="302">
        <v>2042</v>
      </c>
      <c r="B62" s="302">
        <v>719200</v>
      </c>
      <c r="C62" s="317" t="s">
        <v>1614</v>
      </c>
      <c r="D62" s="350"/>
      <c r="E62" s="350"/>
    </row>
    <row r="63" spans="1:5" ht="24">
      <c r="A63" s="302">
        <v>2043</v>
      </c>
      <c r="B63" s="302">
        <v>719300</v>
      </c>
      <c r="C63" s="317" t="s">
        <v>280</v>
      </c>
      <c r="D63" s="350"/>
      <c r="E63" s="350"/>
    </row>
    <row r="64" spans="1:5" ht="12.75">
      <c r="A64" s="302">
        <v>2044</v>
      </c>
      <c r="B64" s="302">
        <v>719400</v>
      </c>
      <c r="C64" s="317" t="s">
        <v>281</v>
      </c>
      <c r="D64" s="350"/>
      <c r="E64" s="350"/>
    </row>
    <row r="65" spans="1:5" ht="12.75">
      <c r="A65" s="302">
        <v>2045</v>
      </c>
      <c r="B65" s="302">
        <v>719500</v>
      </c>
      <c r="C65" s="317" t="s">
        <v>282</v>
      </c>
      <c r="D65" s="350"/>
      <c r="E65" s="350"/>
    </row>
    <row r="66" spans="1:5" ht="12.75">
      <c r="A66" s="302">
        <v>2046</v>
      </c>
      <c r="B66" s="302">
        <v>719600</v>
      </c>
      <c r="C66" s="317" t="s">
        <v>1628</v>
      </c>
      <c r="D66" s="350"/>
      <c r="E66" s="350"/>
    </row>
    <row r="67" spans="1:5" s="301" customFormat="1" ht="12.75">
      <c r="A67" s="322">
        <v>2047</v>
      </c>
      <c r="B67" s="292">
        <v>720000</v>
      </c>
      <c r="C67" s="315" t="s">
        <v>105</v>
      </c>
      <c r="D67" s="349">
        <f>D68+D73</f>
        <v>0</v>
      </c>
      <c r="E67" s="349">
        <f>E68+E73</f>
        <v>0</v>
      </c>
    </row>
    <row r="68" spans="1:5" s="301" customFormat="1" ht="24">
      <c r="A68" s="322">
        <v>2048</v>
      </c>
      <c r="B68" s="292">
        <v>721000</v>
      </c>
      <c r="C68" s="315" t="s">
        <v>106</v>
      </c>
      <c r="D68" s="349">
        <f>SUM(D69:D72)</f>
        <v>0</v>
      </c>
      <c r="E68" s="349">
        <f>SUM(E69:E72)</f>
        <v>0</v>
      </c>
    </row>
    <row r="69" spans="1:5" ht="12.75">
      <c r="A69" s="302">
        <v>2049</v>
      </c>
      <c r="B69" s="302">
        <v>721100</v>
      </c>
      <c r="C69" s="317" t="s">
        <v>1629</v>
      </c>
      <c r="D69" s="350"/>
      <c r="E69" s="350"/>
    </row>
    <row r="70" spans="1:5" ht="12.75">
      <c r="A70" s="302">
        <v>2050</v>
      </c>
      <c r="B70" s="302">
        <v>721200</v>
      </c>
      <c r="C70" s="317" t="s">
        <v>107</v>
      </c>
      <c r="D70" s="350"/>
      <c r="E70" s="350"/>
    </row>
    <row r="71" spans="1:5" ht="24">
      <c r="A71" s="302">
        <v>2051</v>
      </c>
      <c r="B71" s="302">
        <v>721300</v>
      </c>
      <c r="C71" s="317" t="s">
        <v>1024</v>
      </c>
      <c r="D71" s="350"/>
      <c r="E71" s="350"/>
    </row>
    <row r="72" spans="1:5" ht="12.75">
      <c r="A72" s="302">
        <v>2052</v>
      </c>
      <c r="B72" s="302">
        <v>721400</v>
      </c>
      <c r="C72" s="317" t="s">
        <v>1438</v>
      </c>
      <c r="D72" s="350"/>
      <c r="E72" s="350"/>
    </row>
    <row r="73" spans="1:5" s="301" customFormat="1" ht="12.75">
      <c r="A73" s="322">
        <v>2053</v>
      </c>
      <c r="B73" s="292">
        <v>722000</v>
      </c>
      <c r="C73" s="315" t="s">
        <v>108</v>
      </c>
      <c r="D73" s="349">
        <f>SUM(D74:D76)</f>
        <v>0</v>
      </c>
      <c r="E73" s="349">
        <f>SUM(E74:E76)</f>
        <v>0</v>
      </c>
    </row>
    <row r="74" spans="1:5" ht="12.75">
      <c r="A74" s="302">
        <v>2054</v>
      </c>
      <c r="B74" s="302">
        <v>722100</v>
      </c>
      <c r="C74" s="317" t="s">
        <v>1439</v>
      </c>
      <c r="D74" s="350"/>
      <c r="E74" s="350"/>
    </row>
    <row r="75" spans="1:5" ht="12.75">
      <c r="A75" s="302">
        <v>2055</v>
      </c>
      <c r="B75" s="302">
        <v>722200</v>
      </c>
      <c r="C75" s="317" t="s">
        <v>109</v>
      </c>
      <c r="D75" s="350"/>
      <c r="E75" s="350"/>
    </row>
    <row r="76" spans="1:5" ht="12.75">
      <c r="A76" s="302">
        <v>2056</v>
      </c>
      <c r="B76" s="302">
        <v>722300</v>
      </c>
      <c r="C76" s="317" t="s">
        <v>1423</v>
      </c>
      <c r="D76" s="350"/>
      <c r="E76" s="350"/>
    </row>
    <row r="77" spans="1:5" s="301" customFormat="1" ht="12.75">
      <c r="A77" s="322">
        <v>2057</v>
      </c>
      <c r="B77" s="292">
        <v>730000</v>
      </c>
      <c r="C77" s="315" t="s">
        <v>110</v>
      </c>
      <c r="D77" s="349">
        <f>D78+D81+D86</f>
        <v>2000</v>
      </c>
      <c r="E77" s="349">
        <f>E78+E81+E86</f>
        <v>0</v>
      </c>
    </row>
    <row r="78" spans="1:5" s="301" customFormat="1" ht="12.75">
      <c r="A78" s="322">
        <v>2058</v>
      </c>
      <c r="B78" s="292">
        <v>731000</v>
      </c>
      <c r="C78" s="315" t="s">
        <v>111</v>
      </c>
      <c r="D78" s="349">
        <f>D79+D80</f>
        <v>0</v>
      </c>
      <c r="E78" s="349">
        <f>E79+E80</f>
        <v>0</v>
      </c>
    </row>
    <row r="79" spans="1:5" ht="12.75">
      <c r="A79" s="302">
        <v>2059</v>
      </c>
      <c r="B79" s="302">
        <v>731100</v>
      </c>
      <c r="C79" s="317" t="s">
        <v>1424</v>
      </c>
      <c r="D79" s="350"/>
      <c r="E79" s="350"/>
    </row>
    <row r="80" spans="1:5" ht="12.75">
      <c r="A80" s="302">
        <v>2060</v>
      </c>
      <c r="B80" s="302">
        <v>731200</v>
      </c>
      <c r="C80" s="317" t="s">
        <v>1425</v>
      </c>
      <c r="D80" s="350"/>
      <c r="E80" s="350"/>
    </row>
    <row r="81" spans="1:5" s="301" customFormat="1" ht="24">
      <c r="A81" s="322">
        <v>2061</v>
      </c>
      <c r="B81" s="322">
        <v>732000</v>
      </c>
      <c r="C81" s="328" t="s">
        <v>112</v>
      </c>
      <c r="D81" s="349">
        <f>D82+D83+D84+D85</f>
        <v>0</v>
      </c>
      <c r="E81" s="349">
        <f>E82+E83+E84+E85</f>
        <v>0</v>
      </c>
    </row>
    <row r="82" spans="1:5" ht="12.75">
      <c r="A82" s="302">
        <v>2062</v>
      </c>
      <c r="B82" s="302">
        <v>732100</v>
      </c>
      <c r="C82" s="317" t="s">
        <v>1426</v>
      </c>
      <c r="D82" s="350"/>
      <c r="E82" s="350"/>
    </row>
    <row r="83" spans="1:5" ht="12.75">
      <c r="A83" s="324">
        <v>2063</v>
      </c>
      <c r="B83" s="324">
        <v>732200</v>
      </c>
      <c r="C83" s="351" t="s">
        <v>200</v>
      </c>
      <c r="D83" s="352"/>
      <c r="E83" s="352"/>
    </row>
    <row r="84" spans="1:5" ht="12.75">
      <c r="A84" s="324">
        <v>2064</v>
      </c>
      <c r="B84" s="324">
        <v>732300</v>
      </c>
      <c r="C84" s="351" t="s">
        <v>1071</v>
      </c>
      <c r="D84" s="352"/>
      <c r="E84" s="352"/>
    </row>
    <row r="85" spans="1:5" ht="12.75">
      <c r="A85" s="324">
        <v>2065</v>
      </c>
      <c r="B85" s="324">
        <v>732400</v>
      </c>
      <c r="C85" s="351" t="s">
        <v>1072</v>
      </c>
      <c r="D85" s="352"/>
      <c r="E85" s="352"/>
    </row>
    <row r="86" spans="1:5" s="301" customFormat="1" ht="12.75">
      <c r="A86" s="322">
        <v>2066</v>
      </c>
      <c r="B86" s="292">
        <v>733000</v>
      </c>
      <c r="C86" s="315" t="s">
        <v>113</v>
      </c>
      <c r="D86" s="349">
        <f>D87+D88</f>
        <v>2000</v>
      </c>
      <c r="E86" s="349">
        <f>E87+E88</f>
        <v>0</v>
      </c>
    </row>
    <row r="87" spans="1:5" ht="12.75">
      <c r="A87" s="324">
        <v>2067</v>
      </c>
      <c r="B87" s="302">
        <v>733100</v>
      </c>
      <c r="C87" s="317" t="s">
        <v>201</v>
      </c>
      <c r="D87" s="350">
        <v>2000</v>
      </c>
      <c r="E87" s="350"/>
    </row>
    <row r="88" spans="1:5" ht="12.75">
      <c r="A88" s="302">
        <v>2068</v>
      </c>
      <c r="B88" s="302">
        <v>733200</v>
      </c>
      <c r="C88" s="317" t="s">
        <v>202</v>
      </c>
      <c r="D88" s="350"/>
      <c r="E88" s="350"/>
    </row>
    <row r="89" spans="1:5" s="301" customFormat="1" ht="12.75">
      <c r="A89" s="322">
        <v>2069</v>
      </c>
      <c r="B89" s="292">
        <v>740000</v>
      </c>
      <c r="C89" s="315" t="s">
        <v>114</v>
      </c>
      <c r="D89" s="349">
        <f>D90+D97+D102+D109+D112</f>
        <v>19842</v>
      </c>
      <c r="E89" s="349">
        <f>E90+E97+E102+E109+E112</f>
        <v>16757</v>
      </c>
    </row>
    <row r="90" spans="1:5" s="301" customFormat="1" ht="12.75">
      <c r="A90" s="322">
        <v>2070</v>
      </c>
      <c r="B90" s="292">
        <v>741000</v>
      </c>
      <c r="C90" s="315" t="s">
        <v>115</v>
      </c>
      <c r="D90" s="349">
        <f>SUM(D91:D96)</f>
        <v>0</v>
      </c>
      <c r="E90" s="349">
        <f>SUM(E91:E96)</f>
        <v>749</v>
      </c>
    </row>
    <row r="91" spans="1:5" ht="12.75">
      <c r="A91" s="324">
        <v>2071</v>
      </c>
      <c r="B91" s="302">
        <v>741100</v>
      </c>
      <c r="C91" s="317" t="s">
        <v>203</v>
      </c>
      <c r="D91" s="350"/>
      <c r="E91" s="350"/>
    </row>
    <row r="92" spans="1:5" ht="12.75">
      <c r="A92" s="302">
        <v>2072</v>
      </c>
      <c r="B92" s="302">
        <v>741200</v>
      </c>
      <c r="C92" s="317" t="s">
        <v>204</v>
      </c>
      <c r="D92" s="350"/>
      <c r="E92" s="350"/>
    </row>
    <row r="93" spans="1:5" ht="12.75">
      <c r="A93" s="324">
        <v>2073</v>
      </c>
      <c r="B93" s="302">
        <v>741300</v>
      </c>
      <c r="C93" s="317" t="s">
        <v>205</v>
      </c>
      <c r="D93" s="350"/>
      <c r="E93" s="350"/>
    </row>
    <row r="94" spans="1:5" ht="12.75">
      <c r="A94" s="302">
        <v>2074</v>
      </c>
      <c r="B94" s="302">
        <v>741400</v>
      </c>
      <c r="C94" s="317" t="s">
        <v>206</v>
      </c>
      <c r="D94" s="350"/>
      <c r="E94" s="350">
        <v>749</v>
      </c>
    </row>
    <row r="95" spans="1:5" ht="12.75">
      <c r="A95" s="324">
        <v>2075</v>
      </c>
      <c r="B95" s="302">
        <v>741500</v>
      </c>
      <c r="C95" s="317" t="s">
        <v>207</v>
      </c>
      <c r="D95" s="350"/>
      <c r="E95" s="350"/>
    </row>
    <row r="96" spans="1:5" ht="12.75">
      <c r="A96" s="302">
        <v>2076</v>
      </c>
      <c r="B96" s="302">
        <v>741600</v>
      </c>
      <c r="C96" s="317" t="s">
        <v>1552</v>
      </c>
      <c r="D96" s="350"/>
      <c r="E96" s="350"/>
    </row>
    <row r="97" spans="1:5" s="301" customFormat="1" ht="24">
      <c r="A97" s="322">
        <v>2077</v>
      </c>
      <c r="B97" s="292">
        <v>742000</v>
      </c>
      <c r="C97" s="315" t="s">
        <v>116</v>
      </c>
      <c r="D97" s="349">
        <f>SUM(D98:D101)</f>
        <v>16777</v>
      </c>
      <c r="E97" s="349">
        <f>SUM(E98:E101)</f>
        <v>15171</v>
      </c>
    </row>
    <row r="98" spans="1:5" ht="24">
      <c r="A98" s="302">
        <v>2078</v>
      </c>
      <c r="B98" s="302">
        <v>742100</v>
      </c>
      <c r="C98" s="317" t="s">
        <v>208</v>
      </c>
      <c r="D98" s="350"/>
      <c r="E98" s="350"/>
    </row>
    <row r="99" spans="1:5" ht="12.75">
      <c r="A99" s="324">
        <v>2079</v>
      </c>
      <c r="B99" s="302">
        <v>742200</v>
      </c>
      <c r="C99" s="317" t="s">
        <v>1553</v>
      </c>
      <c r="D99" s="350"/>
      <c r="E99" s="350"/>
    </row>
    <row r="100" spans="1:5" ht="24">
      <c r="A100" s="302">
        <v>2080</v>
      </c>
      <c r="B100" s="302">
        <v>742300</v>
      </c>
      <c r="C100" s="317" t="s">
        <v>1243</v>
      </c>
      <c r="D100" s="350">
        <v>16777</v>
      </c>
      <c r="E100" s="350">
        <v>15171</v>
      </c>
    </row>
    <row r="101" spans="1:5" ht="12.75">
      <c r="A101" s="324">
        <v>2081</v>
      </c>
      <c r="B101" s="302">
        <v>742400</v>
      </c>
      <c r="C101" s="317" t="s">
        <v>1244</v>
      </c>
      <c r="D101" s="350"/>
      <c r="E101" s="350"/>
    </row>
    <row r="102" spans="1:5" s="301" customFormat="1" ht="24">
      <c r="A102" s="322">
        <v>2082</v>
      </c>
      <c r="B102" s="292">
        <v>743000</v>
      </c>
      <c r="C102" s="315" t="s">
        <v>117</v>
      </c>
      <c r="D102" s="349">
        <f>SUM(D103:D108)</f>
        <v>0</v>
      </c>
      <c r="E102" s="349">
        <f>SUM(E103:E108)</f>
        <v>0</v>
      </c>
    </row>
    <row r="103" spans="1:5" ht="12.75">
      <c r="A103" s="324">
        <v>2083</v>
      </c>
      <c r="B103" s="302">
        <v>743100</v>
      </c>
      <c r="C103" s="317" t="s">
        <v>118</v>
      </c>
      <c r="D103" s="350"/>
      <c r="E103" s="350"/>
    </row>
    <row r="104" spans="1:5" ht="12.75">
      <c r="A104" s="302">
        <v>2084</v>
      </c>
      <c r="B104" s="302">
        <v>743200</v>
      </c>
      <c r="C104" s="317" t="s">
        <v>222</v>
      </c>
      <c r="D104" s="350"/>
      <c r="E104" s="350"/>
    </row>
    <row r="105" spans="1:5" ht="12.75">
      <c r="A105" s="324">
        <v>2085</v>
      </c>
      <c r="B105" s="302">
        <v>743300</v>
      </c>
      <c r="C105" s="317" t="s">
        <v>223</v>
      </c>
      <c r="D105" s="350"/>
      <c r="E105" s="350"/>
    </row>
    <row r="106" spans="1:5" ht="12.75">
      <c r="A106" s="302">
        <v>2086</v>
      </c>
      <c r="B106" s="302">
        <v>743400</v>
      </c>
      <c r="C106" s="317" t="s">
        <v>224</v>
      </c>
      <c r="D106" s="350"/>
      <c r="E106" s="350"/>
    </row>
    <row r="107" spans="1:5" ht="12.75">
      <c r="A107" s="324">
        <v>2087</v>
      </c>
      <c r="B107" s="302">
        <v>743500</v>
      </c>
      <c r="C107" s="317" t="s">
        <v>225</v>
      </c>
      <c r="D107" s="350"/>
      <c r="E107" s="350"/>
    </row>
    <row r="108" spans="1:5" ht="24">
      <c r="A108" s="302">
        <v>2088</v>
      </c>
      <c r="B108" s="302">
        <v>743900</v>
      </c>
      <c r="C108" s="317" t="s">
        <v>226</v>
      </c>
      <c r="D108" s="350"/>
      <c r="E108" s="350"/>
    </row>
    <row r="109" spans="1:5" s="301" customFormat="1" ht="24">
      <c r="A109" s="322">
        <v>2089</v>
      </c>
      <c r="B109" s="292">
        <v>744000</v>
      </c>
      <c r="C109" s="315" t="s">
        <v>119</v>
      </c>
      <c r="D109" s="349">
        <f>D110+D111</f>
        <v>3031</v>
      </c>
      <c r="E109" s="349">
        <f>E110+E111</f>
        <v>836</v>
      </c>
    </row>
    <row r="110" spans="1:5" ht="12.75">
      <c r="A110" s="302">
        <v>2090</v>
      </c>
      <c r="B110" s="302">
        <v>744100</v>
      </c>
      <c r="C110" s="317" t="s">
        <v>448</v>
      </c>
      <c r="D110" s="350">
        <v>3031</v>
      </c>
      <c r="E110" s="350">
        <v>836</v>
      </c>
    </row>
    <row r="111" spans="1:5" ht="12.75">
      <c r="A111" s="324">
        <v>2091</v>
      </c>
      <c r="B111" s="302">
        <v>744200</v>
      </c>
      <c r="C111" s="317" t="s">
        <v>449</v>
      </c>
      <c r="D111" s="350"/>
      <c r="E111" s="350"/>
    </row>
    <row r="112" spans="1:5" s="301" customFormat="1" ht="12.75">
      <c r="A112" s="322">
        <v>2092</v>
      </c>
      <c r="B112" s="292">
        <v>745000</v>
      </c>
      <c r="C112" s="315" t="s">
        <v>120</v>
      </c>
      <c r="D112" s="349">
        <f>D113</f>
        <v>34</v>
      </c>
      <c r="E112" s="349">
        <f>E113</f>
        <v>1</v>
      </c>
    </row>
    <row r="113" spans="1:5" ht="12.75">
      <c r="A113" s="324">
        <v>2093</v>
      </c>
      <c r="B113" s="302">
        <v>745100</v>
      </c>
      <c r="C113" s="317" t="s">
        <v>450</v>
      </c>
      <c r="D113" s="350">
        <v>34</v>
      </c>
      <c r="E113" s="350">
        <v>1</v>
      </c>
    </row>
    <row r="114" spans="1:5" s="301" customFormat="1" ht="24">
      <c r="A114" s="322">
        <v>2094</v>
      </c>
      <c r="B114" s="292">
        <v>770000</v>
      </c>
      <c r="C114" s="315" t="s">
        <v>121</v>
      </c>
      <c r="D114" s="349">
        <f>D115+D117</f>
        <v>7</v>
      </c>
      <c r="E114" s="349">
        <f>E115+E117</f>
        <v>625</v>
      </c>
    </row>
    <row r="115" spans="1:5" s="301" customFormat="1" ht="24">
      <c r="A115" s="322">
        <v>2095</v>
      </c>
      <c r="B115" s="292">
        <v>771000</v>
      </c>
      <c r="C115" s="315" t="s">
        <v>122</v>
      </c>
      <c r="D115" s="349">
        <f>D116</f>
        <v>7</v>
      </c>
      <c r="E115" s="349">
        <f>E116</f>
        <v>625</v>
      </c>
    </row>
    <row r="116" spans="1:5" ht="12.75">
      <c r="A116" s="302">
        <v>2096</v>
      </c>
      <c r="B116" s="302">
        <v>771100</v>
      </c>
      <c r="C116" s="317" t="s">
        <v>426</v>
      </c>
      <c r="D116" s="350">
        <v>7</v>
      </c>
      <c r="E116" s="350">
        <v>625</v>
      </c>
    </row>
    <row r="117" spans="1:5" s="301" customFormat="1" ht="24">
      <c r="A117" s="322">
        <v>2097</v>
      </c>
      <c r="B117" s="292">
        <v>772000</v>
      </c>
      <c r="C117" s="315" t="s">
        <v>123</v>
      </c>
      <c r="D117" s="349">
        <f>D118</f>
        <v>0</v>
      </c>
      <c r="E117" s="349">
        <f>E118</f>
        <v>0</v>
      </c>
    </row>
    <row r="118" spans="1:5" ht="24">
      <c r="A118" s="302">
        <v>2098</v>
      </c>
      <c r="B118" s="302">
        <v>772100</v>
      </c>
      <c r="C118" s="317" t="s">
        <v>427</v>
      </c>
      <c r="D118" s="350"/>
      <c r="E118" s="350"/>
    </row>
    <row r="119" spans="1:5" s="301" customFormat="1" ht="24">
      <c r="A119" s="322">
        <v>2099</v>
      </c>
      <c r="B119" s="292">
        <v>780000</v>
      </c>
      <c r="C119" s="315" t="s">
        <v>124</v>
      </c>
      <c r="D119" s="349">
        <f>D120</f>
        <v>1804676</v>
      </c>
      <c r="E119" s="349">
        <f>E120</f>
        <v>1813568</v>
      </c>
    </row>
    <row r="120" spans="1:5" s="301" customFormat="1" ht="24">
      <c r="A120" s="322">
        <v>2100</v>
      </c>
      <c r="B120" s="292">
        <v>781000</v>
      </c>
      <c r="C120" s="315" t="s">
        <v>125</v>
      </c>
      <c r="D120" s="349">
        <f>D121+D122</f>
        <v>1804676</v>
      </c>
      <c r="E120" s="349">
        <f>E121+E122</f>
        <v>1813568</v>
      </c>
    </row>
    <row r="121" spans="1:5" ht="12.75">
      <c r="A121" s="324">
        <v>2101</v>
      </c>
      <c r="B121" s="302">
        <v>781100</v>
      </c>
      <c r="C121" s="317" t="s">
        <v>228</v>
      </c>
      <c r="D121" s="350">
        <v>1804676</v>
      </c>
      <c r="E121" s="350">
        <v>1813568</v>
      </c>
    </row>
    <row r="122" spans="1:5" ht="12.75">
      <c r="A122" s="302">
        <v>2102</v>
      </c>
      <c r="B122" s="302">
        <v>781300</v>
      </c>
      <c r="C122" s="317" t="s">
        <v>258</v>
      </c>
      <c r="D122" s="350"/>
      <c r="E122" s="350"/>
    </row>
    <row r="123" spans="1:5" s="301" customFormat="1" ht="12.75">
      <c r="A123" s="322">
        <v>2103</v>
      </c>
      <c r="B123" s="292">
        <v>790000</v>
      </c>
      <c r="C123" s="315" t="s">
        <v>126</v>
      </c>
      <c r="D123" s="349">
        <f>D124</f>
        <v>27752</v>
      </c>
      <c r="E123" s="349">
        <f>E124</f>
        <v>3902</v>
      </c>
    </row>
    <row r="124" spans="1:5" s="301" customFormat="1" ht="12.75">
      <c r="A124" s="322">
        <v>2104</v>
      </c>
      <c r="B124" s="292">
        <v>791000</v>
      </c>
      <c r="C124" s="315" t="s">
        <v>127</v>
      </c>
      <c r="D124" s="349">
        <f>D125</f>
        <v>27752</v>
      </c>
      <c r="E124" s="349">
        <f>E125</f>
        <v>3902</v>
      </c>
    </row>
    <row r="125" spans="1:5" ht="12.75">
      <c r="A125" s="324">
        <v>2105</v>
      </c>
      <c r="B125" s="302">
        <v>791100</v>
      </c>
      <c r="C125" s="317" t="s">
        <v>425</v>
      </c>
      <c r="D125" s="350">
        <v>27752</v>
      </c>
      <c r="E125" s="350">
        <v>3902</v>
      </c>
    </row>
    <row r="126" spans="1:5" s="301" customFormat="1" ht="24">
      <c r="A126" s="322">
        <v>2106</v>
      </c>
      <c r="B126" s="353">
        <v>800000</v>
      </c>
      <c r="C126" s="354" t="s">
        <v>128</v>
      </c>
      <c r="D126" s="355">
        <f>D127+D134+D141+D144</f>
        <v>0</v>
      </c>
      <c r="E126" s="355">
        <f>E127+E134+E141+E144</f>
        <v>0</v>
      </c>
    </row>
    <row r="127" spans="1:5" s="301" customFormat="1" ht="24">
      <c r="A127" s="322">
        <v>2107</v>
      </c>
      <c r="B127" s="353">
        <v>810000</v>
      </c>
      <c r="C127" s="354" t="s">
        <v>129</v>
      </c>
      <c r="D127" s="355">
        <f>D128+D130+D132</f>
        <v>0</v>
      </c>
      <c r="E127" s="355">
        <f>E128+E130+E132</f>
        <v>0</v>
      </c>
    </row>
    <row r="128" spans="1:5" s="301" customFormat="1" ht="12.75">
      <c r="A128" s="322">
        <v>2108</v>
      </c>
      <c r="B128" s="353">
        <v>811000</v>
      </c>
      <c r="C128" s="354" t="s">
        <v>130</v>
      </c>
      <c r="D128" s="355">
        <f>D129</f>
        <v>0</v>
      </c>
      <c r="E128" s="355">
        <f>E129</f>
        <v>0</v>
      </c>
    </row>
    <row r="129" spans="1:5" ht="12.75">
      <c r="A129" s="324">
        <v>2109</v>
      </c>
      <c r="B129" s="356">
        <v>811100</v>
      </c>
      <c r="C129" s="357" t="s">
        <v>350</v>
      </c>
      <c r="D129" s="358"/>
      <c r="E129" s="350"/>
    </row>
    <row r="130" spans="1:5" s="301" customFormat="1" ht="12.75">
      <c r="A130" s="322">
        <v>2110</v>
      </c>
      <c r="B130" s="359">
        <v>812000</v>
      </c>
      <c r="C130" s="354" t="s">
        <v>131</v>
      </c>
      <c r="D130" s="355">
        <f>D131</f>
        <v>0</v>
      </c>
      <c r="E130" s="355">
        <f>E131</f>
        <v>0</v>
      </c>
    </row>
    <row r="131" spans="1:5" ht="12.75">
      <c r="A131" s="324">
        <v>2111</v>
      </c>
      <c r="B131" s="356">
        <v>812100</v>
      </c>
      <c r="C131" s="357" t="s">
        <v>351</v>
      </c>
      <c r="D131" s="358"/>
      <c r="E131" s="350"/>
    </row>
    <row r="132" spans="1:5" s="301" customFormat="1" ht="24">
      <c r="A132" s="322">
        <v>2112</v>
      </c>
      <c r="B132" s="359">
        <v>813000</v>
      </c>
      <c r="C132" s="354" t="s">
        <v>132</v>
      </c>
      <c r="D132" s="355">
        <f>D133</f>
        <v>0</v>
      </c>
      <c r="E132" s="355">
        <f>E133</f>
        <v>0</v>
      </c>
    </row>
    <row r="133" spans="1:5" ht="12.75">
      <c r="A133" s="324">
        <v>2113</v>
      </c>
      <c r="B133" s="356">
        <v>813100</v>
      </c>
      <c r="C133" s="357" t="s">
        <v>407</v>
      </c>
      <c r="D133" s="358"/>
      <c r="E133" s="350"/>
    </row>
    <row r="134" spans="1:5" s="301" customFormat="1" ht="12.75">
      <c r="A134" s="322">
        <v>2114</v>
      </c>
      <c r="B134" s="359">
        <v>820000</v>
      </c>
      <c r="C134" s="354" t="s">
        <v>133</v>
      </c>
      <c r="D134" s="355">
        <f>D135+D137+D139</f>
        <v>0</v>
      </c>
      <c r="E134" s="355">
        <f>E135+E137+E139</f>
        <v>0</v>
      </c>
    </row>
    <row r="135" spans="1:5" s="301" customFormat="1" ht="12.75">
      <c r="A135" s="322">
        <v>2115</v>
      </c>
      <c r="B135" s="359">
        <v>821000</v>
      </c>
      <c r="C135" s="354" t="s">
        <v>134</v>
      </c>
      <c r="D135" s="355">
        <f>D136</f>
        <v>0</v>
      </c>
      <c r="E135" s="355">
        <f>E136</f>
        <v>0</v>
      </c>
    </row>
    <row r="136" spans="1:5" ht="12.75">
      <c r="A136" s="324">
        <v>2116</v>
      </c>
      <c r="B136" s="356">
        <v>821100</v>
      </c>
      <c r="C136" s="357" t="s">
        <v>340</v>
      </c>
      <c r="D136" s="358"/>
      <c r="E136" s="350"/>
    </row>
    <row r="137" spans="1:5" s="301" customFormat="1" ht="12.75">
      <c r="A137" s="322">
        <v>2117</v>
      </c>
      <c r="B137" s="359">
        <v>822000</v>
      </c>
      <c r="C137" s="354" t="s">
        <v>135</v>
      </c>
      <c r="D137" s="355">
        <f>D138</f>
        <v>0</v>
      </c>
      <c r="E137" s="355">
        <f>E138</f>
        <v>0</v>
      </c>
    </row>
    <row r="138" spans="1:5" ht="12.75">
      <c r="A138" s="324">
        <v>2118</v>
      </c>
      <c r="B138" s="356">
        <v>822100</v>
      </c>
      <c r="C138" s="357" t="s">
        <v>341</v>
      </c>
      <c r="D138" s="358"/>
      <c r="E138" s="350"/>
    </row>
    <row r="139" spans="1:5" s="301" customFormat="1" ht="12.75">
      <c r="A139" s="322">
        <v>2119</v>
      </c>
      <c r="B139" s="359">
        <v>823000</v>
      </c>
      <c r="C139" s="354" t="s">
        <v>136</v>
      </c>
      <c r="D139" s="355">
        <f>D140</f>
        <v>0</v>
      </c>
      <c r="E139" s="355">
        <f>E140</f>
        <v>0</v>
      </c>
    </row>
    <row r="140" spans="1:5" ht="12.75">
      <c r="A140" s="324">
        <v>2120</v>
      </c>
      <c r="B140" s="356">
        <v>823100</v>
      </c>
      <c r="C140" s="357" t="s">
        <v>342</v>
      </c>
      <c r="D140" s="358"/>
      <c r="E140" s="350"/>
    </row>
    <row r="141" spans="1:5" s="301" customFormat="1" ht="12.75">
      <c r="A141" s="322">
        <v>2121</v>
      </c>
      <c r="B141" s="359">
        <v>830000</v>
      </c>
      <c r="C141" s="354" t="s">
        <v>137</v>
      </c>
      <c r="D141" s="355">
        <f>D142</f>
        <v>0</v>
      </c>
      <c r="E141" s="355">
        <f>E142</f>
        <v>0</v>
      </c>
    </row>
    <row r="142" spans="1:5" s="301" customFormat="1" ht="12.75">
      <c r="A142" s="360">
        <v>2122</v>
      </c>
      <c r="B142" s="361">
        <v>831000</v>
      </c>
      <c r="C142" s="354" t="s">
        <v>138</v>
      </c>
      <c r="D142" s="355">
        <f>D143</f>
        <v>0</v>
      </c>
      <c r="E142" s="355">
        <f>E143</f>
        <v>0</v>
      </c>
    </row>
    <row r="143" spans="1:5" ht="12.75">
      <c r="A143" s="324">
        <v>2123</v>
      </c>
      <c r="B143" s="356">
        <v>831100</v>
      </c>
      <c r="C143" s="357" t="s">
        <v>218</v>
      </c>
      <c r="D143" s="358"/>
      <c r="E143" s="350"/>
    </row>
    <row r="144" spans="1:5" s="301" customFormat="1" ht="24">
      <c r="A144" s="322">
        <v>2124</v>
      </c>
      <c r="B144" s="359">
        <v>840000</v>
      </c>
      <c r="C144" s="354" t="s">
        <v>139</v>
      </c>
      <c r="D144" s="355">
        <f>D145+D147+D149</f>
        <v>0</v>
      </c>
      <c r="E144" s="355">
        <f>E145+E147+E149</f>
        <v>0</v>
      </c>
    </row>
    <row r="145" spans="1:5" s="301" customFormat="1" ht="12.75">
      <c r="A145" s="322">
        <v>2125</v>
      </c>
      <c r="B145" s="359">
        <v>841000</v>
      </c>
      <c r="C145" s="354" t="s">
        <v>140</v>
      </c>
      <c r="D145" s="355">
        <f>D146</f>
        <v>0</v>
      </c>
      <c r="E145" s="355">
        <f>E146</f>
        <v>0</v>
      </c>
    </row>
    <row r="146" spans="1:5" ht="12.75">
      <c r="A146" s="324">
        <v>2126</v>
      </c>
      <c r="B146" s="356">
        <v>841100</v>
      </c>
      <c r="C146" s="357" t="s">
        <v>219</v>
      </c>
      <c r="D146" s="358"/>
      <c r="E146" s="350"/>
    </row>
    <row r="147" spans="1:5" s="301" customFormat="1" ht="12.75">
      <c r="A147" s="322">
        <v>2127</v>
      </c>
      <c r="B147" s="359">
        <v>842000</v>
      </c>
      <c r="C147" s="354" t="s">
        <v>141</v>
      </c>
      <c r="D147" s="355">
        <f>D148</f>
        <v>0</v>
      </c>
      <c r="E147" s="355">
        <f>E148</f>
        <v>0</v>
      </c>
    </row>
    <row r="148" spans="1:5" ht="12.75">
      <c r="A148" s="324">
        <v>2128</v>
      </c>
      <c r="B148" s="356">
        <v>842100</v>
      </c>
      <c r="C148" s="357" t="s">
        <v>220</v>
      </c>
      <c r="D148" s="358"/>
      <c r="E148" s="350"/>
    </row>
    <row r="149" spans="1:5" s="301" customFormat="1" ht="12.75">
      <c r="A149" s="322">
        <v>2129</v>
      </c>
      <c r="B149" s="359">
        <v>843000</v>
      </c>
      <c r="C149" s="354" t="s">
        <v>142</v>
      </c>
      <c r="D149" s="355">
        <f>D150</f>
        <v>0</v>
      </c>
      <c r="E149" s="355">
        <f>E150</f>
        <v>0</v>
      </c>
    </row>
    <row r="150" spans="1:5" ht="12.75">
      <c r="A150" s="324">
        <v>2130</v>
      </c>
      <c r="B150" s="356">
        <v>843100</v>
      </c>
      <c r="C150" s="357" t="s">
        <v>221</v>
      </c>
      <c r="D150" s="358"/>
      <c r="E150" s="350"/>
    </row>
    <row r="151" spans="1:5" s="301" customFormat="1" ht="24">
      <c r="A151" s="292">
        <v>2131</v>
      </c>
      <c r="B151" s="292"/>
      <c r="C151" s="362" t="s">
        <v>143</v>
      </c>
      <c r="D151" s="349">
        <f>D152+D320</f>
        <v>1855750</v>
      </c>
      <c r="E151" s="349">
        <f>E152+E320</f>
        <v>1851348</v>
      </c>
    </row>
    <row r="152" spans="1:5" s="301" customFormat="1" ht="24">
      <c r="A152" s="292">
        <v>2132</v>
      </c>
      <c r="B152" s="292">
        <v>400000</v>
      </c>
      <c r="C152" s="315" t="s">
        <v>144</v>
      </c>
      <c r="D152" s="349">
        <f>D153+D175+D220+D235+D259+D272+D288+D303</f>
        <v>1837592</v>
      </c>
      <c r="E152" s="349">
        <f>E153+E175+E220+E235+E259+E272+E288+E303</f>
        <v>1847481</v>
      </c>
    </row>
    <row r="153" spans="1:5" s="301" customFormat="1" ht="24">
      <c r="A153" s="292">
        <v>2133</v>
      </c>
      <c r="B153" s="292">
        <v>410000</v>
      </c>
      <c r="C153" s="363" t="s">
        <v>145</v>
      </c>
      <c r="D153" s="349">
        <f>D154+D156+D160+D162+D167+D169+D171+D173</f>
        <v>1203606</v>
      </c>
      <c r="E153" s="349">
        <f>E154+E156+E160+E162+E167+E169+E171+E173</f>
        <v>1198441</v>
      </c>
    </row>
    <row r="154" spans="1:5" s="301" customFormat="1" ht="24">
      <c r="A154" s="292">
        <v>2134</v>
      </c>
      <c r="B154" s="292">
        <v>411000</v>
      </c>
      <c r="C154" s="315" t="s">
        <v>146</v>
      </c>
      <c r="D154" s="349">
        <f>D155</f>
        <v>965029</v>
      </c>
      <c r="E154" s="349">
        <f>E155</f>
        <v>975256</v>
      </c>
    </row>
    <row r="155" spans="1:5" ht="12.75">
      <c r="A155" s="364">
        <v>2135</v>
      </c>
      <c r="B155" s="302">
        <v>411100</v>
      </c>
      <c r="C155" s="317" t="s">
        <v>785</v>
      </c>
      <c r="D155" s="350">
        <v>965029</v>
      </c>
      <c r="E155" s="350">
        <v>975256</v>
      </c>
    </row>
    <row r="156" spans="1:5" s="301" customFormat="1" ht="24">
      <c r="A156" s="292">
        <v>2136</v>
      </c>
      <c r="B156" s="292">
        <v>412000</v>
      </c>
      <c r="C156" s="315" t="s">
        <v>147</v>
      </c>
      <c r="D156" s="349">
        <f>SUM(D157:D159)</f>
        <v>172907</v>
      </c>
      <c r="E156" s="349">
        <f>SUM(E157:E159)</f>
        <v>174961</v>
      </c>
    </row>
    <row r="157" spans="1:5" ht="12.75">
      <c r="A157" s="364">
        <v>2137</v>
      </c>
      <c r="B157" s="302">
        <v>412100</v>
      </c>
      <c r="C157" s="317" t="s">
        <v>148</v>
      </c>
      <c r="D157" s="350">
        <v>115950</v>
      </c>
      <c r="E157" s="350">
        <v>117328</v>
      </c>
    </row>
    <row r="158" spans="1:5" ht="12.75">
      <c r="A158" s="364">
        <v>2138</v>
      </c>
      <c r="B158" s="302">
        <v>412200</v>
      </c>
      <c r="C158" s="317" t="s">
        <v>460</v>
      </c>
      <c r="D158" s="350">
        <v>49717</v>
      </c>
      <c r="E158" s="350">
        <v>50307</v>
      </c>
    </row>
    <row r="159" spans="1:5" ht="12.75">
      <c r="A159" s="364">
        <v>2139</v>
      </c>
      <c r="B159" s="302">
        <v>412300</v>
      </c>
      <c r="C159" s="317" t="s">
        <v>461</v>
      </c>
      <c r="D159" s="350">
        <v>7240</v>
      </c>
      <c r="E159" s="350">
        <v>7326</v>
      </c>
    </row>
    <row r="160" spans="1:5" s="301" customFormat="1" ht="12.75">
      <c r="A160" s="292">
        <v>2140</v>
      </c>
      <c r="B160" s="292">
        <v>413000</v>
      </c>
      <c r="C160" s="315" t="s">
        <v>149</v>
      </c>
      <c r="D160" s="349">
        <f>D161</f>
        <v>0</v>
      </c>
      <c r="E160" s="349">
        <f>E161</f>
        <v>0</v>
      </c>
    </row>
    <row r="161" spans="1:5" ht="12.75">
      <c r="A161" s="364">
        <v>2141</v>
      </c>
      <c r="B161" s="302">
        <v>413100</v>
      </c>
      <c r="C161" s="317" t="s">
        <v>462</v>
      </c>
      <c r="D161" s="350"/>
      <c r="E161" s="350"/>
    </row>
    <row r="162" spans="1:5" s="301" customFormat="1" ht="12.75">
      <c r="A162" s="292">
        <v>2142</v>
      </c>
      <c r="B162" s="292">
        <v>414000</v>
      </c>
      <c r="C162" s="315" t="s">
        <v>150</v>
      </c>
      <c r="D162" s="349">
        <f>SUM(D163:D166)</f>
        <v>21231</v>
      </c>
      <c r="E162" s="349">
        <f>SUM(E163:E166)</f>
        <v>5366</v>
      </c>
    </row>
    <row r="163" spans="1:5" ht="12.75">
      <c r="A163" s="364">
        <v>2143</v>
      </c>
      <c r="B163" s="302">
        <v>414100</v>
      </c>
      <c r="C163" s="317" t="s">
        <v>786</v>
      </c>
      <c r="D163" s="350"/>
      <c r="E163" s="350">
        <v>20</v>
      </c>
    </row>
    <row r="164" spans="1:5" ht="12.75">
      <c r="A164" s="364">
        <v>2144</v>
      </c>
      <c r="B164" s="302">
        <v>414200</v>
      </c>
      <c r="C164" s="317" t="s">
        <v>453</v>
      </c>
      <c r="D164" s="350"/>
      <c r="E164" s="350"/>
    </row>
    <row r="165" spans="1:5" ht="12.75">
      <c r="A165" s="364">
        <v>2145</v>
      </c>
      <c r="B165" s="302">
        <v>414300</v>
      </c>
      <c r="C165" s="317" t="s">
        <v>454</v>
      </c>
      <c r="D165" s="350">
        <v>21231</v>
      </c>
      <c r="E165" s="350">
        <v>5346</v>
      </c>
    </row>
    <row r="166" spans="1:5" ht="24">
      <c r="A166" s="364">
        <v>2146</v>
      </c>
      <c r="B166" s="302">
        <v>414400</v>
      </c>
      <c r="C166" s="317" t="s">
        <v>361</v>
      </c>
      <c r="D166" s="350"/>
      <c r="E166" s="350"/>
    </row>
    <row r="167" spans="1:5" s="301" customFormat="1" ht="12.75">
      <c r="A167" s="292">
        <v>2147</v>
      </c>
      <c r="B167" s="292">
        <v>415000</v>
      </c>
      <c r="C167" s="315" t="s">
        <v>151</v>
      </c>
      <c r="D167" s="349">
        <f>D168</f>
        <v>30048</v>
      </c>
      <c r="E167" s="349">
        <f>E168</f>
        <v>29358</v>
      </c>
    </row>
    <row r="168" spans="1:5" ht="12.75">
      <c r="A168" s="364">
        <v>2148</v>
      </c>
      <c r="B168" s="302">
        <v>415100</v>
      </c>
      <c r="C168" s="317" t="s">
        <v>362</v>
      </c>
      <c r="D168" s="350">
        <v>30048</v>
      </c>
      <c r="E168" s="350">
        <v>29358</v>
      </c>
    </row>
    <row r="169" spans="1:5" s="301" customFormat="1" ht="24">
      <c r="A169" s="292">
        <v>2149</v>
      </c>
      <c r="B169" s="292">
        <v>416000</v>
      </c>
      <c r="C169" s="315" t="s">
        <v>152</v>
      </c>
      <c r="D169" s="349">
        <f>D170</f>
        <v>14391</v>
      </c>
      <c r="E169" s="349">
        <f>E170</f>
        <v>13500</v>
      </c>
    </row>
    <row r="170" spans="1:5" ht="12.75">
      <c r="A170" s="364">
        <v>2150</v>
      </c>
      <c r="B170" s="302">
        <v>416100</v>
      </c>
      <c r="C170" s="317" t="s">
        <v>363</v>
      </c>
      <c r="D170" s="350">
        <v>14391</v>
      </c>
      <c r="E170" s="350">
        <v>13500</v>
      </c>
    </row>
    <row r="171" spans="1:5" s="301" customFormat="1" ht="12.75">
      <c r="A171" s="292">
        <v>2151</v>
      </c>
      <c r="B171" s="292">
        <v>417000</v>
      </c>
      <c r="C171" s="315" t="s">
        <v>153</v>
      </c>
      <c r="D171" s="349">
        <f>D172</f>
        <v>0</v>
      </c>
      <c r="E171" s="349">
        <f>E172</f>
        <v>0</v>
      </c>
    </row>
    <row r="172" spans="1:5" ht="12.75">
      <c r="A172" s="364">
        <v>2152</v>
      </c>
      <c r="B172" s="302">
        <v>417100</v>
      </c>
      <c r="C172" s="317" t="s">
        <v>456</v>
      </c>
      <c r="D172" s="350"/>
      <c r="E172" s="350"/>
    </row>
    <row r="173" spans="1:5" s="301" customFormat="1" ht="12.75">
      <c r="A173" s="292">
        <v>2153</v>
      </c>
      <c r="B173" s="292">
        <v>418000</v>
      </c>
      <c r="C173" s="315" t="s">
        <v>154</v>
      </c>
      <c r="D173" s="349">
        <f>D174</f>
        <v>0</v>
      </c>
      <c r="E173" s="349">
        <f>E174</f>
        <v>0</v>
      </c>
    </row>
    <row r="174" spans="1:5" ht="12.75">
      <c r="A174" s="364">
        <v>2154</v>
      </c>
      <c r="B174" s="302">
        <v>418100</v>
      </c>
      <c r="C174" s="317" t="s">
        <v>455</v>
      </c>
      <c r="D174" s="350"/>
      <c r="E174" s="350"/>
    </row>
    <row r="175" spans="1:5" s="301" customFormat="1" ht="24">
      <c r="A175" s="292">
        <v>2155</v>
      </c>
      <c r="B175" s="292">
        <v>420000</v>
      </c>
      <c r="C175" s="315" t="s">
        <v>155</v>
      </c>
      <c r="D175" s="349">
        <f>D176+D184+D190+D199+D207+D210</f>
        <v>624645</v>
      </c>
      <c r="E175" s="349">
        <f>E176+E184+E190+E199+E207+E210</f>
        <v>643242</v>
      </c>
    </row>
    <row r="176" spans="1:5" s="301" customFormat="1" ht="12.75">
      <c r="A176" s="360">
        <v>2156</v>
      </c>
      <c r="B176" s="292">
        <v>421000</v>
      </c>
      <c r="C176" s="315" t="s">
        <v>156</v>
      </c>
      <c r="D176" s="349">
        <f>SUM(D177:D183)</f>
        <v>85115</v>
      </c>
      <c r="E176" s="349">
        <f>SUM(E177:E183)</f>
        <v>89141</v>
      </c>
    </row>
    <row r="177" spans="1:5" ht="12.75">
      <c r="A177" s="364">
        <v>2157</v>
      </c>
      <c r="B177" s="302">
        <v>421100</v>
      </c>
      <c r="C177" s="317" t="s">
        <v>457</v>
      </c>
      <c r="D177" s="350">
        <v>2559</v>
      </c>
      <c r="E177" s="350">
        <v>2553</v>
      </c>
    </row>
    <row r="178" spans="1:5" ht="12.75">
      <c r="A178" s="364">
        <v>2158</v>
      </c>
      <c r="B178" s="302">
        <v>421200</v>
      </c>
      <c r="C178" s="317" t="s">
        <v>458</v>
      </c>
      <c r="D178" s="350">
        <v>51843</v>
      </c>
      <c r="E178" s="350">
        <v>58030</v>
      </c>
    </row>
    <row r="179" spans="1:5" ht="12.75">
      <c r="A179" s="364">
        <v>2159</v>
      </c>
      <c r="B179" s="302">
        <v>421300</v>
      </c>
      <c r="C179" s="317" t="s">
        <v>459</v>
      </c>
      <c r="D179" s="350">
        <v>23498</v>
      </c>
      <c r="E179" s="350">
        <v>23550</v>
      </c>
    </row>
    <row r="180" spans="1:5" ht="12.75">
      <c r="A180" s="364">
        <v>2160</v>
      </c>
      <c r="B180" s="302">
        <v>421400</v>
      </c>
      <c r="C180" s="317" t="s">
        <v>1496</v>
      </c>
      <c r="D180" s="350">
        <v>2534</v>
      </c>
      <c r="E180" s="350">
        <v>2320</v>
      </c>
    </row>
    <row r="181" spans="1:5" ht="12.75">
      <c r="A181" s="364">
        <v>2161</v>
      </c>
      <c r="B181" s="302">
        <v>421500</v>
      </c>
      <c r="C181" s="317" t="s">
        <v>1497</v>
      </c>
      <c r="D181" s="350">
        <v>3732</v>
      </c>
      <c r="E181" s="350">
        <v>1775</v>
      </c>
    </row>
    <row r="182" spans="1:5" ht="12.75">
      <c r="A182" s="364">
        <v>2162</v>
      </c>
      <c r="B182" s="302">
        <v>421600</v>
      </c>
      <c r="C182" s="317" t="s">
        <v>1498</v>
      </c>
      <c r="D182" s="350">
        <v>177</v>
      </c>
      <c r="E182" s="350">
        <v>133</v>
      </c>
    </row>
    <row r="183" spans="1:5" ht="12.75">
      <c r="A183" s="364">
        <v>2163</v>
      </c>
      <c r="B183" s="302">
        <v>421900</v>
      </c>
      <c r="C183" s="317" t="s">
        <v>352</v>
      </c>
      <c r="D183" s="350">
        <v>772</v>
      </c>
      <c r="E183" s="350">
        <v>780</v>
      </c>
    </row>
    <row r="184" spans="1:5" s="301" customFormat="1" ht="12.75">
      <c r="A184" s="360">
        <v>2164</v>
      </c>
      <c r="B184" s="292">
        <v>422000</v>
      </c>
      <c r="C184" s="315" t="s">
        <v>157</v>
      </c>
      <c r="D184" s="349">
        <f>SUM(D185:D189)</f>
        <v>2777</v>
      </c>
      <c r="E184" s="349">
        <f>SUM(E185:E189)</f>
        <v>2846</v>
      </c>
    </row>
    <row r="185" spans="1:5" ht="12.75">
      <c r="A185" s="364">
        <v>2165</v>
      </c>
      <c r="B185" s="302">
        <v>422100</v>
      </c>
      <c r="C185" s="317" t="s">
        <v>451</v>
      </c>
      <c r="D185" s="350">
        <v>1131</v>
      </c>
      <c r="E185" s="350">
        <v>1204</v>
      </c>
    </row>
    <row r="186" spans="1:5" ht="12.75">
      <c r="A186" s="364">
        <v>2166</v>
      </c>
      <c r="B186" s="302">
        <v>422200</v>
      </c>
      <c r="C186" s="317" t="s">
        <v>1751</v>
      </c>
      <c r="D186" s="350"/>
      <c r="E186" s="350"/>
    </row>
    <row r="187" spans="1:5" ht="12.75">
      <c r="A187" s="364">
        <v>2167</v>
      </c>
      <c r="B187" s="302">
        <v>422300</v>
      </c>
      <c r="C187" s="317" t="s">
        <v>1752</v>
      </c>
      <c r="D187" s="350">
        <v>1627</v>
      </c>
      <c r="E187" s="350">
        <v>1642</v>
      </c>
    </row>
    <row r="188" spans="1:5" ht="12.75">
      <c r="A188" s="364">
        <v>2168</v>
      </c>
      <c r="B188" s="302">
        <v>422400</v>
      </c>
      <c r="C188" s="317" t="s">
        <v>364</v>
      </c>
      <c r="D188" s="350"/>
      <c r="E188" s="350"/>
    </row>
    <row r="189" spans="1:5" ht="12.75">
      <c r="A189" s="364">
        <v>2169</v>
      </c>
      <c r="B189" s="302">
        <v>422900</v>
      </c>
      <c r="C189" s="317" t="s">
        <v>1753</v>
      </c>
      <c r="D189" s="350">
        <v>19</v>
      </c>
      <c r="E189" s="350"/>
    </row>
    <row r="190" spans="1:5" s="301" customFormat="1" ht="12.75">
      <c r="A190" s="360">
        <v>2170</v>
      </c>
      <c r="B190" s="292">
        <v>423000</v>
      </c>
      <c r="C190" s="315" t="s">
        <v>158</v>
      </c>
      <c r="D190" s="349">
        <f>SUM(D191:D198)</f>
        <v>16762</v>
      </c>
      <c r="E190" s="349">
        <f>SUM(E191:E198)</f>
        <v>15690</v>
      </c>
    </row>
    <row r="191" spans="1:5" ht="12.75">
      <c r="A191" s="364">
        <v>2171</v>
      </c>
      <c r="B191" s="302">
        <v>423100</v>
      </c>
      <c r="C191" s="317" t="s">
        <v>1754</v>
      </c>
      <c r="D191" s="350">
        <v>7</v>
      </c>
      <c r="E191" s="350">
        <v>612</v>
      </c>
    </row>
    <row r="192" spans="1:5" ht="12.75">
      <c r="A192" s="364">
        <v>2172</v>
      </c>
      <c r="B192" s="302">
        <v>423200</v>
      </c>
      <c r="C192" s="317" t="s">
        <v>1755</v>
      </c>
      <c r="D192" s="350">
        <v>4664</v>
      </c>
      <c r="E192" s="350">
        <v>5839</v>
      </c>
    </row>
    <row r="193" spans="1:5" ht="12.75">
      <c r="A193" s="364">
        <v>2173</v>
      </c>
      <c r="B193" s="302">
        <v>423300</v>
      </c>
      <c r="C193" s="317" t="s">
        <v>1756</v>
      </c>
      <c r="D193" s="350">
        <v>4894</v>
      </c>
      <c r="E193" s="350">
        <v>2851</v>
      </c>
    </row>
    <row r="194" spans="1:5" ht="12.75">
      <c r="A194" s="364">
        <v>2174</v>
      </c>
      <c r="B194" s="302">
        <v>423400</v>
      </c>
      <c r="C194" s="317" t="s">
        <v>393</v>
      </c>
      <c r="D194" s="350">
        <v>279</v>
      </c>
      <c r="E194" s="350">
        <v>374</v>
      </c>
    </row>
    <row r="195" spans="1:5" ht="12.75">
      <c r="A195" s="364">
        <v>2175</v>
      </c>
      <c r="B195" s="302">
        <v>423500</v>
      </c>
      <c r="C195" s="317" t="s">
        <v>164</v>
      </c>
      <c r="D195" s="350">
        <v>6057</v>
      </c>
      <c r="E195" s="350">
        <v>4248</v>
      </c>
    </row>
    <row r="196" spans="1:5" ht="12.75">
      <c r="A196" s="364">
        <v>2176</v>
      </c>
      <c r="B196" s="302">
        <v>423600</v>
      </c>
      <c r="C196" s="317" t="s">
        <v>409</v>
      </c>
      <c r="D196" s="350"/>
      <c r="E196" s="350">
        <v>63</v>
      </c>
    </row>
    <row r="197" spans="1:5" ht="12.75">
      <c r="A197" s="364">
        <v>2177</v>
      </c>
      <c r="B197" s="302">
        <v>423700</v>
      </c>
      <c r="C197" s="317" t="s">
        <v>410</v>
      </c>
      <c r="D197" s="350">
        <v>753</v>
      </c>
      <c r="E197" s="350">
        <v>1189</v>
      </c>
    </row>
    <row r="198" spans="1:5" ht="12.75">
      <c r="A198" s="364">
        <v>2178</v>
      </c>
      <c r="B198" s="302">
        <v>423900</v>
      </c>
      <c r="C198" s="317" t="s">
        <v>411</v>
      </c>
      <c r="D198" s="350">
        <v>108</v>
      </c>
      <c r="E198" s="350">
        <v>514</v>
      </c>
    </row>
    <row r="199" spans="1:5" s="301" customFormat="1" ht="12.75">
      <c r="A199" s="360">
        <v>2179</v>
      </c>
      <c r="B199" s="292">
        <v>424000</v>
      </c>
      <c r="C199" s="315" t="s">
        <v>159</v>
      </c>
      <c r="D199" s="349">
        <f>SUM(D200:D206)</f>
        <v>3563</v>
      </c>
      <c r="E199" s="349">
        <f>SUM(E200:E206)</f>
        <v>4342</v>
      </c>
    </row>
    <row r="200" spans="1:5" ht="12.75">
      <c r="A200" s="364">
        <v>2180</v>
      </c>
      <c r="B200" s="302">
        <v>424100</v>
      </c>
      <c r="C200" s="317" t="s">
        <v>412</v>
      </c>
      <c r="D200" s="350"/>
      <c r="E200" s="350"/>
    </row>
    <row r="201" spans="1:5" ht="12.75">
      <c r="A201" s="364">
        <v>2181</v>
      </c>
      <c r="B201" s="302">
        <v>424200</v>
      </c>
      <c r="C201" s="317" t="s">
        <v>413</v>
      </c>
      <c r="D201" s="350"/>
      <c r="E201" s="350"/>
    </row>
    <row r="202" spans="1:5" ht="12.75">
      <c r="A202" s="364">
        <v>2182</v>
      </c>
      <c r="B202" s="302">
        <v>424300</v>
      </c>
      <c r="C202" s="317" t="s">
        <v>414</v>
      </c>
      <c r="D202" s="350">
        <v>3563</v>
      </c>
      <c r="E202" s="350">
        <v>4199</v>
      </c>
    </row>
    <row r="203" spans="1:5" ht="12.75">
      <c r="A203" s="364">
        <v>2183</v>
      </c>
      <c r="B203" s="302">
        <v>424400</v>
      </c>
      <c r="C203" s="317" t="s">
        <v>268</v>
      </c>
      <c r="D203" s="350"/>
      <c r="E203" s="350"/>
    </row>
    <row r="204" spans="1:5" ht="12.75">
      <c r="A204" s="364">
        <v>2184</v>
      </c>
      <c r="B204" s="302">
        <v>424500</v>
      </c>
      <c r="C204" s="317" t="s">
        <v>269</v>
      </c>
      <c r="D204" s="350"/>
      <c r="E204" s="350"/>
    </row>
    <row r="205" spans="1:5" ht="12.75">
      <c r="A205" s="364">
        <v>2185</v>
      </c>
      <c r="B205" s="302">
        <v>424600</v>
      </c>
      <c r="C205" s="317" t="s">
        <v>1240</v>
      </c>
      <c r="D205" s="350"/>
      <c r="E205" s="350">
        <v>143</v>
      </c>
    </row>
    <row r="206" spans="1:5" ht="12.75">
      <c r="A206" s="364">
        <v>2186</v>
      </c>
      <c r="B206" s="302">
        <v>424900</v>
      </c>
      <c r="C206" s="317" t="s">
        <v>1241</v>
      </c>
      <c r="D206" s="350"/>
      <c r="E206" s="350"/>
    </row>
    <row r="207" spans="1:5" s="301" customFormat="1" ht="24">
      <c r="A207" s="360">
        <v>2187</v>
      </c>
      <c r="B207" s="292">
        <v>425000</v>
      </c>
      <c r="C207" s="315" t="s">
        <v>160</v>
      </c>
      <c r="D207" s="349">
        <f>D208+D209</f>
        <v>23623</v>
      </c>
      <c r="E207" s="349">
        <f>E208+E209</f>
        <v>26546</v>
      </c>
    </row>
    <row r="208" spans="1:5" ht="12.75">
      <c r="A208" s="364">
        <v>2188</v>
      </c>
      <c r="B208" s="302">
        <v>425100</v>
      </c>
      <c r="C208" s="317" t="s">
        <v>1528</v>
      </c>
      <c r="D208" s="350">
        <v>10788</v>
      </c>
      <c r="E208" s="350">
        <v>9035</v>
      </c>
    </row>
    <row r="209" spans="1:5" ht="12.75">
      <c r="A209" s="364">
        <v>2189</v>
      </c>
      <c r="B209" s="302">
        <v>425200</v>
      </c>
      <c r="C209" s="317" t="s">
        <v>1529</v>
      </c>
      <c r="D209" s="350">
        <v>12835</v>
      </c>
      <c r="E209" s="350">
        <v>17511</v>
      </c>
    </row>
    <row r="210" spans="1:5" s="301" customFormat="1" ht="12.75">
      <c r="A210" s="360">
        <v>2190</v>
      </c>
      <c r="B210" s="292">
        <v>426000</v>
      </c>
      <c r="C210" s="315" t="s">
        <v>161</v>
      </c>
      <c r="D210" s="349">
        <f>SUM(D211:D219)</f>
        <v>492805</v>
      </c>
      <c r="E210" s="349">
        <f>SUM(E211:E219)</f>
        <v>504677</v>
      </c>
    </row>
    <row r="211" spans="1:5" ht="12.75">
      <c r="A211" s="364">
        <v>2191</v>
      </c>
      <c r="B211" s="302">
        <v>426100</v>
      </c>
      <c r="C211" s="317" t="s">
        <v>1530</v>
      </c>
      <c r="D211" s="350">
        <v>5008</v>
      </c>
      <c r="E211" s="350">
        <v>4559</v>
      </c>
    </row>
    <row r="212" spans="1:5" ht="12.75">
      <c r="A212" s="364">
        <v>2192</v>
      </c>
      <c r="B212" s="302">
        <v>426200</v>
      </c>
      <c r="C212" s="317" t="s">
        <v>1224</v>
      </c>
      <c r="D212" s="350"/>
      <c r="E212" s="350"/>
    </row>
    <row r="213" spans="1:5" ht="12.75">
      <c r="A213" s="364">
        <v>2193</v>
      </c>
      <c r="B213" s="302">
        <v>426300</v>
      </c>
      <c r="C213" s="317" t="s">
        <v>1531</v>
      </c>
      <c r="D213" s="350">
        <v>349</v>
      </c>
      <c r="E213" s="350">
        <v>192</v>
      </c>
    </row>
    <row r="214" spans="1:5" ht="12.75">
      <c r="A214" s="364">
        <v>2194</v>
      </c>
      <c r="B214" s="302">
        <v>426400</v>
      </c>
      <c r="C214" s="317" t="s">
        <v>1532</v>
      </c>
      <c r="D214" s="350">
        <v>13930</v>
      </c>
      <c r="E214" s="350">
        <v>16736</v>
      </c>
    </row>
    <row r="215" spans="1:5" ht="12.75">
      <c r="A215" s="364">
        <v>2195</v>
      </c>
      <c r="B215" s="302">
        <v>426500</v>
      </c>
      <c r="C215" s="317" t="s">
        <v>291</v>
      </c>
      <c r="D215" s="350">
        <v>710</v>
      </c>
      <c r="E215" s="350">
        <v>820</v>
      </c>
    </row>
    <row r="216" spans="1:5" ht="12.75">
      <c r="A216" s="364">
        <v>2196</v>
      </c>
      <c r="B216" s="302">
        <v>426600</v>
      </c>
      <c r="C216" s="317" t="s">
        <v>292</v>
      </c>
      <c r="D216" s="350"/>
      <c r="E216" s="350"/>
    </row>
    <row r="217" spans="1:5" ht="12.75">
      <c r="A217" s="364">
        <v>2197</v>
      </c>
      <c r="B217" s="302">
        <v>426700</v>
      </c>
      <c r="C217" s="317" t="s">
        <v>293</v>
      </c>
      <c r="D217" s="350">
        <v>437690</v>
      </c>
      <c r="E217" s="350">
        <v>451304</v>
      </c>
    </row>
    <row r="218" spans="1:5" ht="12.75">
      <c r="A218" s="364">
        <v>2198</v>
      </c>
      <c r="B218" s="302">
        <v>426800</v>
      </c>
      <c r="C218" s="317" t="s">
        <v>1250</v>
      </c>
      <c r="D218" s="350">
        <v>31137</v>
      </c>
      <c r="E218" s="350">
        <v>28194</v>
      </c>
    </row>
    <row r="219" spans="1:5" ht="12.75">
      <c r="A219" s="364">
        <v>2199</v>
      </c>
      <c r="B219" s="302">
        <v>426900</v>
      </c>
      <c r="C219" s="317" t="s">
        <v>294</v>
      </c>
      <c r="D219" s="350">
        <v>3981</v>
      </c>
      <c r="E219" s="350">
        <v>2872</v>
      </c>
    </row>
    <row r="220" spans="1:5" s="301" customFormat="1" ht="24">
      <c r="A220" s="360">
        <v>2200</v>
      </c>
      <c r="B220" s="292">
        <v>430000</v>
      </c>
      <c r="C220" s="315" t="s">
        <v>1225</v>
      </c>
      <c r="D220" s="349">
        <f>D221+D225+D227+D229+D233</f>
        <v>428</v>
      </c>
      <c r="E220" s="349">
        <f>E221+E225+E227+E229+E233</f>
        <v>291</v>
      </c>
    </row>
    <row r="221" spans="1:5" s="301" customFormat="1" ht="24">
      <c r="A221" s="360">
        <v>2201</v>
      </c>
      <c r="B221" s="292">
        <v>431000</v>
      </c>
      <c r="C221" s="365" t="s">
        <v>1226</v>
      </c>
      <c r="D221" s="349">
        <f>SUM(D222:D224)</f>
        <v>392</v>
      </c>
      <c r="E221" s="349">
        <f>SUM(E222:E224)</f>
        <v>258</v>
      </c>
    </row>
    <row r="222" spans="1:5" ht="12.75">
      <c r="A222" s="364">
        <v>2202</v>
      </c>
      <c r="B222" s="356">
        <v>431100</v>
      </c>
      <c r="C222" s="366" t="s">
        <v>1227</v>
      </c>
      <c r="D222" s="358">
        <v>64</v>
      </c>
      <c r="E222" s="350">
        <v>58</v>
      </c>
    </row>
    <row r="223" spans="1:5" ht="12.75">
      <c r="A223" s="364">
        <v>2203</v>
      </c>
      <c r="B223" s="356">
        <v>431200</v>
      </c>
      <c r="C223" s="366" t="s">
        <v>394</v>
      </c>
      <c r="D223" s="358">
        <v>328</v>
      </c>
      <c r="E223" s="350">
        <v>200</v>
      </c>
    </row>
    <row r="224" spans="1:5" ht="12.75">
      <c r="A224" s="364">
        <v>2204</v>
      </c>
      <c r="B224" s="367">
        <v>431300</v>
      </c>
      <c r="C224" s="368" t="s">
        <v>395</v>
      </c>
      <c r="D224" s="358"/>
      <c r="E224" s="350"/>
    </row>
    <row r="225" spans="1:5" s="301" customFormat="1" ht="12.75">
      <c r="A225" s="360">
        <v>2205</v>
      </c>
      <c r="B225" s="369">
        <v>432000</v>
      </c>
      <c r="C225" s="370" t="s">
        <v>1228</v>
      </c>
      <c r="D225" s="355">
        <f>D226</f>
        <v>0</v>
      </c>
      <c r="E225" s="355">
        <f>E226</f>
        <v>0</v>
      </c>
    </row>
    <row r="226" spans="1:5" ht="12.75">
      <c r="A226" s="364">
        <v>2206</v>
      </c>
      <c r="B226" s="371">
        <v>432100</v>
      </c>
      <c r="C226" s="366" t="s">
        <v>1073</v>
      </c>
      <c r="D226" s="358"/>
      <c r="E226" s="350"/>
    </row>
    <row r="227" spans="1:5" s="301" customFormat="1" ht="12.75">
      <c r="A227" s="360">
        <v>2207</v>
      </c>
      <c r="B227" s="295">
        <v>433000</v>
      </c>
      <c r="C227" s="362" t="s">
        <v>1229</v>
      </c>
      <c r="D227" s="349">
        <f>D228</f>
        <v>0</v>
      </c>
      <c r="E227" s="349">
        <f>E228</f>
        <v>0</v>
      </c>
    </row>
    <row r="228" spans="1:5" ht="12.75">
      <c r="A228" s="364">
        <v>2208</v>
      </c>
      <c r="B228" s="302">
        <v>433100</v>
      </c>
      <c r="C228" s="317" t="s">
        <v>396</v>
      </c>
      <c r="D228" s="350"/>
      <c r="E228" s="350"/>
    </row>
    <row r="229" spans="1:5" s="301" customFormat="1" ht="12.75">
      <c r="A229" s="360">
        <v>2209</v>
      </c>
      <c r="B229" s="292">
        <v>434000</v>
      </c>
      <c r="C229" s="315" t="s">
        <v>1230</v>
      </c>
      <c r="D229" s="349">
        <f>SUM(D230:D232)</f>
        <v>0</v>
      </c>
      <c r="E229" s="349">
        <f>SUM(E230:E232)</f>
        <v>0</v>
      </c>
    </row>
    <row r="230" spans="1:5" ht="12.75">
      <c r="A230" s="364">
        <v>2210</v>
      </c>
      <c r="B230" s="302">
        <v>434100</v>
      </c>
      <c r="C230" s="317" t="s">
        <v>1231</v>
      </c>
      <c r="D230" s="350"/>
      <c r="E230" s="350"/>
    </row>
    <row r="231" spans="1:5" ht="12.75">
      <c r="A231" s="364">
        <v>2211</v>
      </c>
      <c r="B231" s="302">
        <v>434200</v>
      </c>
      <c r="C231" s="317" t="s">
        <v>398</v>
      </c>
      <c r="D231" s="350"/>
      <c r="E231" s="350"/>
    </row>
    <row r="232" spans="1:5" ht="12.75">
      <c r="A232" s="364">
        <v>2212</v>
      </c>
      <c r="B232" s="372">
        <v>434300</v>
      </c>
      <c r="C232" s="373" t="s">
        <v>399</v>
      </c>
      <c r="D232" s="350"/>
      <c r="E232" s="350"/>
    </row>
    <row r="233" spans="1:5" s="301" customFormat="1" ht="12.75">
      <c r="A233" s="361">
        <v>2213</v>
      </c>
      <c r="B233" s="369">
        <v>435000</v>
      </c>
      <c r="C233" s="370" t="s">
        <v>1232</v>
      </c>
      <c r="D233" s="355">
        <f>D234</f>
        <v>36</v>
      </c>
      <c r="E233" s="355">
        <f>E234</f>
        <v>33</v>
      </c>
    </row>
    <row r="234" spans="1:5" ht="12.75">
      <c r="A234" s="374">
        <v>2214</v>
      </c>
      <c r="B234" s="371">
        <v>435100</v>
      </c>
      <c r="C234" s="366" t="s">
        <v>400</v>
      </c>
      <c r="D234" s="358">
        <v>36</v>
      </c>
      <c r="E234" s="350">
        <v>33</v>
      </c>
    </row>
    <row r="235" spans="1:5" s="301" customFormat="1" ht="24">
      <c r="A235" s="360">
        <v>2215</v>
      </c>
      <c r="B235" s="295">
        <v>440000</v>
      </c>
      <c r="C235" s="362" t="s">
        <v>1233</v>
      </c>
      <c r="D235" s="349">
        <f>D236+D246+D253+D255</f>
        <v>0</v>
      </c>
      <c r="E235" s="349">
        <f>E236+E246+E253+E255</f>
        <v>0</v>
      </c>
    </row>
    <row r="236" spans="1:5" s="301" customFormat="1" ht="12.75">
      <c r="A236" s="360">
        <v>2216</v>
      </c>
      <c r="B236" s="292">
        <v>441000</v>
      </c>
      <c r="C236" s="315" t="s">
        <v>1234</v>
      </c>
      <c r="D236" s="349">
        <f>SUM(D237:D245)</f>
        <v>0</v>
      </c>
      <c r="E236" s="349">
        <f>SUM(E237:E245)</f>
        <v>0</v>
      </c>
    </row>
    <row r="237" spans="1:5" ht="12.75">
      <c r="A237" s="364">
        <v>2217</v>
      </c>
      <c r="B237" s="302">
        <v>441100</v>
      </c>
      <c r="C237" s="317" t="s">
        <v>1768</v>
      </c>
      <c r="D237" s="350"/>
      <c r="E237" s="350"/>
    </row>
    <row r="238" spans="1:5" ht="12.75">
      <c r="A238" s="364">
        <v>2218</v>
      </c>
      <c r="B238" s="302">
        <v>441200</v>
      </c>
      <c r="C238" s="317" t="s">
        <v>1769</v>
      </c>
      <c r="D238" s="350"/>
      <c r="E238" s="350"/>
    </row>
    <row r="239" spans="1:5" ht="12.75">
      <c r="A239" s="364">
        <v>2219</v>
      </c>
      <c r="B239" s="302">
        <v>441300</v>
      </c>
      <c r="C239" s="317" t="s">
        <v>1770</v>
      </c>
      <c r="D239" s="350"/>
      <c r="E239" s="350"/>
    </row>
    <row r="240" spans="1:5" ht="12.75">
      <c r="A240" s="364">
        <v>2220</v>
      </c>
      <c r="B240" s="302">
        <v>441400</v>
      </c>
      <c r="C240" s="317" t="s">
        <v>1771</v>
      </c>
      <c r="D240" s="350"/>
      <c r="E240" s="350"/>
    </row>
    <row r="241" spans="1:5" ht="12.75">
      <c r="A241" s="364">
        <v>2221</v>
      </c>
      <c r="B241" s="302">
        <v>441500</v>
      </c>
      <c r="C241" s="317" t="s">
        <v>1772</v>
      </c>
      <c r="D241" s="350"/>
      <c r="E241" s="350"/>
    </row>
    <row r="242" spans="1:5" ht="12.75">
      <c r="A242" s="364">
        <v>2222</v>
      </c>
      <c r="B242" s="302">
        <v>441600</v>
      </c>
      <c r="C242" s="317" t="s">
        <v>210</v>
      </c>
      <c r="D242" s="350"/>
      <c r="E242" s="350"/>
    </row>
    <row r="243" spans="1:5" ht="12.75">
      <c r="A243" s="364">
        <v>2223</v>
      </c>
      <c r="B243" s="302">
        <v>441700</v>
      </c>
      <c r="C243" s="317" t="s">
        <v>1619</v>
      </c>
      <c r="D243" s="350"/>
      <c r="E243" s="350"/>
    </row>
    <row r="244" spans="1:5" ht="12.75">
      <c r="A244" s="364">
        <v>2224</v>
      </c>
      <c r="B244" s="302">
        <v>441800</v>
      </c>
      <c r="C244" s="317" t="s">
        <v>1620</v>
      </c>
      <c r="D244" s="350"/>
      <c r="E244" s="350"/>
    </row>
    <row r="245" spans="1:5" ht="12.75">
      <c r="A245" s="364">
        <v>2225</v>
      </c>
      <c r="B245" s="302">
        <v>441900</v>
      </c>
      <c r="C245" s="317" t="s">
        <v>1552</v>
      </c>
      <c r="D245" s="350"/>
      <c r="E245" s="350"/>
    </row>
    <row r="246" spans="1:5" s="301" customFormat="1" ht="12.75">
      <c r="A246" s="360">
        <v>2226</v>
      </c>
      <c r="B246" s="292">
        <v>442000</v>
      </c>
      <c r="C246" s="315" t="s">
        <v>768</v>
      </c>
      <c r="D246" s="349">
        <f>SUM(D247:D252)</f>
        <v>0</v>
      </c>
      <c r="E246" s="349">
        <f>SUM(E247:E252)</f>
        <v>0</v>
      </c>
    </row>
    <row r="247" spans="1:5" ht="24">
      <c r="A247" s="364">
        <v>2227</v>
      </c>
      <c r="B247" s="302">
        <v>442100</v>
      </c>
      <c r="C247" s="317" t="s">
        <v>1074</v>
      </c>
      <c r="D247" s="350"/>
      <c r="E247" s="350"/>
    </row>
    <row r="248" spans="1:5" ht="12.75">
      <c r="A248" s="364">
        <v>2228</v>
      </c>
      <c r="B248" s="302">
        <v>442200</v>
      </c>
      <c r="C248" s="317" t="s">
        <v>1621</v>
      </c>
      <c r="D248" s="350"/>
      <c r="E248" s="350"/>
    </row>
    <row r="249" spans="1:5" ht="12.75">
      <c r="A249" s="364">
        <v>2229</v>
      </c>
      <c r="B249" s="302">
        <v>442300</v>
      </c>
      <c r="C249" s="317" t="s">
        <v>1622</v>
      </c>
      <c r="D249" s="350"/>
      <c r="E249" s="350"/>
    </row>
    <row r="250" spans="1:5" ht="12.75">
      <c r="A250" s="364">
        <v>2230</v>
      </c>
      <c r="B250" s="302">
        <v>442400</v>
      </c>
      <c r="C250" s="317" t="s">
        <v>1623</v>
      </c>
      <c r="D250" s="350"/>
      <c r="E250" s="350"/>
    </row>
    <row r="251" spans="1:5" ht="12.75">
      <c r="A251" s="364">
        <v>2231</v>
      </c>
      <c r="B251" s="302">
        <v>442500</v>
      </c>
      <c r="C251" s="317" t="s">
        <v>212</v>
      </c>
      <c r="D251" s="350"/>
      <c r="E251" s="350"/>
    </row>
    <row r="252" spans="1:5" ht="12.75">
      <c r="A252" s="364">
        <v>2232</v>
      </c>
      <c r="B252" s="302">
        <v>442600</v>
      </c>
      <c r="C252" s="317" t="s">
        <v>213</v>
      </c>
      <c r="D252" s="350"/>
      <c r="E252" s="350"/>
    </row>
    <row r="253" spans="1:5" s="301" customFormat="1" ht="12.75">
      <c r="A253" s="360">
        <v>2233</v>
      </c>
      <c r="B253" s="292">
        <v>443000</v>
      </c>
      <c r="C253" s="315" t="s">
        <v>769</v>
      </c>
      <c r="D253" s="349">
        <f>D254</f>
        <v>0</v>
      </c>
      <c r="E253" s="349">
        <f>E254</f>
        <v>0</v>
      </c>
    </row>
    <row r="254" spans="1:5" ht="12.75">
      <c r="A254" s="364">
        <v>2234</v>
      </c>
      <c r="B254" s="302">
        <v>443100</v>
      </c>
      <c r="C254" s="317" t="s">
        <v>402</v>
      </c>
      <c r="D254" s="350"/>
      <c r="E254" s="350"/>
    </row>
    <row r="255" spans="1:5" s="301" customFormat="1" ht="12.75">
      <c r="A255" s="360">
        <v>2235</v>
      </c>
      <c r="B255" s="292">
        <v>444000</v>
      </c>
      <c r="C255" s="315" t="s">
        <v>770</v>
      </c>
      <c r="D255" s="349">
        <f>SUM(D256:D258)</f>
        <v>0</v>
      </c>
      <c r="E255" s="349">
        <f>SUM(E256:E258)</f>
        <v>0</v>
      </c>
    </row>
    <row r="256" spans="1:5" ht="12.75">
      <c r="A256" s="364">
        <v>2236</v>
      </c>
      <c r="B256" s="302">
        <v>444100</v>
      </c>
      <c r="C256" s="317" t="s">
        <v>420</v>
      </c>
      <c r="D256" s="350"/>
      <c r="E256" s="350"/>
    </row>
    <row r="257" spans="1:5" ht="12.75">
      <c r="A257" s="364">
        <v>2237</v>
      </c>
      <c r="B257" s="302">
        <v>444200</v>
      </c>
      <c r="C257" s="317" t="s">
        <v>421</v>
      </c>
      <c r="D257" s="350"/>
      <c r="E257" s="350"/>
    </row>
    <row r="258" spans="1:5" ht="12.75">
      <c r="A258" s="364">
        <v>2238</v>
      </c>
      <c r="B258" s="302">
        <v>444300</v>
      </c>
      <c r="C258" s="317" t="s">
        <v>1075</v>
      </c>
      <c r="D258" s="350"/>
      <c r="E258" s="350"/>
    </row>
    <row r="259" spans="1:5" s="301" customFormat="1" ht="12.75">
      <c r="A259" s="360">
        <v>2239</v>
      </c>
      <c r="B259" s="292">
        <v>450000</v>
      </c>
      <c r="C259" s="315" t="s">
        <v>771</v>
      </c>
      <c r="D259" s="349">
        <f>D260+D263+D266+D269</f>
        <v>0</v>
      </c>
      <c r="E259" s="349">
        <f>E260+E263+E266+E269</f>
        <v>0</v>
      </c>
    </row>
    <row r="260" spans="1:5" s="301" customFormat="1" ht="24">
      <c r="A260" s="360">
        <v>2240</v>
      </c>
      <c r="B260" s="292">
        <v>451000</v>
      </c>
      <c r="C260" s="315" t="s">
        <v>772</v>
      </c>
      <c r="D260" s="349">
        <f>D261+D262</f>
        <v>0</v>
      </c>
      <c r="E260" s="349">
        <f>E261+E262</f>
        <v>0</v>
      </c>
    </row>
    <row r="261" spans="1:5" ht="24">
      <c r="A261" s="364">
        <v>2241</v>
      </c>
      <c r="B261" s="302">
        <v>451100</v>
      </c>
      <c r="C261" s="317" t="s">
        <v>170</v>
      </c>
      <c r="D261" s="350"/>
      <c r="E261" s="350"/>
    </row>
    <row r="262" spans="1:5" ht="24">
      <c r="A262" s="364">
        <v>2242</v>
      </c>
      <c r="B262" s="302">
        <v>451200</v>
      </c>
      <c r="C262" s="317" t="s">
        <v>171</v>
      </c>
      <c r="D262" s="350"/>
      <c r="E262" s="350"/>
    </row>
    <row r="263" spans="1:5" s="301" customFormat="1" ht="24">
      <c r="A263" s="360">
        <v>2243</v>
      </c>
      <c r="B263" s="292">
        <v>452000</v>
      </c>
      <c r="C263" s="315" t="s">
        <v>773</v>
      </c>
      <c r="D263" s="349">
        <f>D264+D265</f>
        <v>0</v>
      </c>
      <c r="E263" s="349">
        <f>E264+E265</f>
        <v>0</v>
      </c>
    </row>
    <row r="264" spans="1:5" ht="12.75">
      <c r="A264" s="364">
        <v>2244</v>
      </c>
      <c r="B264" s="302">
        <v>452100</v>
      </c>
      <c r="C264" s="317" t="s">
        <v>172</v>
      </c>
      <c r="D264" s="350"/>
      <c r="E264" s="350"/>
    </row>
    <row r="265" spans="1:5" ht="12.75">
      <c r="A265" s="364">
        <v>2245</v>
      </c>
      <c r="B265" s="302">
        <v>452200</v>
      </c>
      <c r="C265" s="317" t="s">
        <v>173</v>
      </c>
      <c r="D265" s="350"/>
      <c r="E265" s="350"/>
    </row>
    <row r="266" spans="1:5" s="301" customFormat="1" ht="24">
      <c r="A266" s="360">
        <v>2246</v>
      </c>
      <c r="B266" s="292">
        <v>453000</v>
      </c>
      <c r="C266" s="315" t="s">
        <v>774</v>
      </c>
      <c r="D266" s="349">
        <f>D267+D268</f>
        <v>0</v>
      </c>
      <c r="E266" s="349">
        <f>E267+E268</f>
        <v>0</v>
      </c>
    </row>
    <row r="267" spans="1:5" ht="12.75">
      <c r="A267" s="364">
        <v>2247</v>
      </c>
      <c r="B267" s="302">
        <v>453100</v>
      </c>
      <c r="C267" s="317" t="s">
        <v>174</v>
      </c>
      <c r="D267" s="350"/>
      <c r="E267" s="350"/>
    </row>
    <row r="268" spans="1:5" ht="12.75">
      <c r="A268" s="364">
        <v>2248</v>
      </c>
      <c r="B268" s="302">
        <v>453200</v>
      </c>
      <c r="C268" s="317" t="s">
        <v>175</v>
      </c>
      <c r="D268" s="350"/>
      <c r="E268" s="350"/>
    </row>
    <row r="269" spans="1:5" s="301" customFormat="1" ht="12.75">
      <c r="A269" s="360">
        <v>2249</v>
      </c>
      <c r="B269" s="292">
        <v>454000</v>
      </c>
      <c r="C269" s="315" t="s">
        <v>775</v>
      </c>
      <c r="D269" s="349">
        <f>D270+D271</f>
        <v>0</v>
      </c>
      <c r="E269" s="349">
        <f>E270+E271</f>
        <v>0</v>
      </c>
    </row>
    <row r="270" spans="1:5" ht="12.75">
      <c r="A270" s="364">
        <v>2250</v>
      </c>
      <c r="B270" s="302">
        <v>454100</v>
      </c>
      <c r="C270" s="317" t="s">
        <v>176</v>
      </c>
      <c r="D270" s="350"/>
      <c r="E270" s="350"/>
    </row>
    <row r="271" spans="1:5" ht="12.75">
      <c r="A271" s="364">
        <v>2251</v>
      </c>
      <c r="B271" s="302">
        <v>454200</v>
      </c>
      <c r="C271" s="317" t="s">
        <v>177</v>
      </c>
      <c r="D271" s="350"/>
      <c r="E271" s="350"/>
    </row>
    <row r="272" spans="1:5" s="301" customFormat="1" ht="24">
      <c r="A272" s="360">
        <v>2252</v>
      </c>
      <c r="B272" s="292">
        <v>460000</v>
      </c>
      <c r="C272" s="315" t="s">
        <v>776</v>
      </c>
      <c r="D272" s="349">
        <f>D273+D276+D279+D282+D285</f>
        <v>6702</v>
      </c>
      <c r="E272" s="349">
        <f>E273+E276+E279+E282+E285</f>
        <v>5103</v>
      </c>
    </row>
    <row r="273" spans="1:5" s="301" customFormat="1" ht="12.75">
      <c r="A273" s="360">
        <v>2253</v>
      </c>
      <c r="B273" s="292">
        <v>461000</v>
      </c>
      <c r="C273" s="315" t="s">
        <v>777</v>
      </c>
      <c r="D273" s="349">
        <f>D274+D275</f>
        <v>0</v>
      </c>
      <c r="E273" s="349">
        <f>E274+E275</f>
        <v>0</v>
      </c>
    </row>
    <row r="274" spans="1:5" ht="12.75">
      <c r="A274" s="364">
        <v>2254</v>
      </c>
      <c r="B274" s="302">
        <v>461100</v>
      </c>
      <c r="C274" s="317" t="s">
        <v>1235</v>
      </c>
      <c r="D274" s="350"/>
      <c r="E274" s="350"/>
    </row>
    <row r="275" spans="1:5" ht="12.75">
      <c r="A275" s="364">
        <v>2255</v>
      </c>
      <c r="B275" s="302">
        <v>461200</v>
      </c>
      <c r="C275" s="317" t="s">
        <v>1236</v>
      </c>
      <c r="D275" s="350"/>
      <c r="E275" s="350"/>
    </row>
    <row r="276" spans="1:5" s="301" customFormat="1" ht="24">
      <c r="A276" s="360">
        <v>2256</v>
      </c>
      <c r="B276" s="292">
        <v>462000</v>
      </c>
      <c r="C276" s="315" t="s">
        <v>778</v>
      </c>
      <c r="D276" s="349">
        <f>D277+D278</f>
        <v>0</v>
      </c>
      <c r="E276" s="349">
        <f>E277+E278</f>
        <v>0</v>
      </c>
    </row>
    <row r="277" spans="1:5" ht="12.75">
      <c r="A277" s="364">
        <v>2257</v>
      </c>
      <c r="B277" s="302">
        <v>462100</v>
      </c>
      <c r="C277" s="317" t="s">
        <v>403</v>
      </c>
      <c r="D277" s="350"/>
      <c r="E277" s="350"/>
    </row>
    <row r="278" spans="1:5" ht="12.75">
      <c r="A278" s="364">
        <v>2258</v>
      </c>
      <c r="B278" s="302">
        <v>462200</v>
      </c>
      <c r="C278" s="317" t="s">
        <v>245</v>
      </c>
      <c r="D278" s="350"/>
      <c r="E278" s="350"/>
    </row>
    <row r="279" spans="1:5" s="301" customFormat="1" ht="12.75">
      <c r="A279" s="360">
        <v>2259</v>
      </c>
      <c r="B279" s="292">
        <v>463000</v>
      </c>
      <c r="C279" s="315" t="s">
        <v>779</v>
      </c>
      <c r="D279" s="349">
        <f>D280+D281</f>
        <v>0</v>
      </c>
      <c r="E279" s="349">
        <f>E280+E281</f>
        <v>0</v>
      </c>
    </row>
    <row r="280" spans="1:5" ht="12.75">
      <c r="A280" s="364">
        <v>2260</v>
      </c>
      <c r="B280" s="302">
        <v>463100</v>
      </c>
      <c r="C280" s="317" t="s">
        <v>1757</v>
      </c>
      <c r="D280" s="350"/>
      <c r="E280" s="350"/>
    </row>
    <row r="281" spans="1:5" ht="12.75">
      <c r="A281" s="364">
        <v>2261</v>
      </c>
      <c r="B281" s="302">
        <v>463200</v>
      </c>
      <c r="C281" s="317" t="s">
        <v>211</v>
      </c>
      <c r="D281" s="350"/>
      <c r="E281" s="350"/>
    </row>
    <row r="282" spans="1:5" s="301" customFormat="1" ht="24">
      <c r="A282" s="360">
        <v>2262</v>
      </c>
      <c r="B282" s="292">
        <v>464000</v>
      </c>
      <c r="C282" s="315" t="s">
        <v>780</v>
      </c>
      <c r="D282" s="349">
        <f>D283+D284</f>
        <v>0</v>
      </c>
      <c r="E282" s="349">
        <f>E283+E284</f>
        <v>0</v>
      </c>
    </row>
    <row r="283" spans="1:5" ht="12.75">
      <c r="A283" s="364">
        <v>2263</v>
      </c>
      <c r="B283" s="302">
        <v>464100</v>
      </c>
      <c r="C283" s="317" t="s">
        <v>1489</v>
      </c>
      <c r="D283" s="350"/>
      <c r="E283" s="350"/>
    </row>
    <row r="284" spans="1:5" ht="24">
      <c r="A284" s="364">
        <v>2264</v>
      </c>
      <c r="B284" s="372">
        <v>464200</v>
      </c>
      <c r="C284" s="373" t="s">
        <v>1490</v>
      </c>
      <c r="D284" s="350"/>
      <c r="E284" s="350"/>
    </row>
    <row r="285" spans="1:5" s="301" customFormat="1" ht="12.75">
      <c r="A285" s="360">
        <v>2265</v>
      </c>
      <c r="B285" s="369">
        <v>465000</v>
      </c>
      <c r="C285" s="370" t="s">
        <v>781</v>
      </c>
      <c r="D285" s="355">
        <f>D286+D287</f>
        <v>6702</v>
      </c>
      <c r="E285" s="355">
        <f>E286+E287</f>
        <v>5103</v>
      </c>
    </row>
    <row r="286" spans="1:5" ht="12.75">
      <c r="A286" s="364">
        <v>2266</v>
      </c>
      <c r="B286" s="371">
        <v>465100</v>
      </c>
      <c r="C286" s="366" t="s">
        <v>1491</v>
      </c>
      <c r="D286" s="358">
        <v>6702</v>
      </c>
      <c r="E286" s="350">
        <v>5103</v>
      </c>
    </row>
    <row r="287" spans="1:5" ht="12.75">
      <c r="A287" s="364">
        <v>2267</v>
      </c>
      <c r="B287" s="371">
        <v>465200</v>
      </c>
      <c r="C287" s="368" t="s">
        <v>1492</v>
      </c>
      <c r="D287" s="358"/>
      <c r="E287" s="350"/>
    </row>
    <row r="288" spans="1:5" s="301" customFormat="1" ht="24">
      <c r="A288" s="360">
        <v>2268</v>
      </c>
      <c r="B288" s="375">
        <v>470000</v>
      </c>
      <c r="C288" s="370" t="s">
        <v>782</v>
      </c>
      <c r="D288" s="355">
        <f>D289+D293</f>
        <v>0</v>
      </c>
      <c r="E288" s="355">
        <f>E289+E293</f>
        <v>0</v>
      </c>
    </row>
    <row r="289" spans="1:5" s="301" customFormat="1" ht="36">
      <c r="A289" s="360">
        <v>2269</v>
      </c>
      <c r="B289" s="359">
        <v>471000</v>
      </c>
      <c r="C289" s="370" t="s">
        <v>783</v>
      </c>
      <c r="D289" s="355">
        <f>SUM(D290:D292)</f>
        <v>0</v>
      </c>
      <c r="E289" s="349">
        <f>SUM(E290:E292)</f>
        <v>0</v>
      </c>
    </row>
    <row r="290" spans="1:5" ht="24">
      <c r="A290" s="364">
        <v>2270</v>
      </c>
      <c r="B290" s="302">
        <v>471100</v>
      </c>
      <c r="C290" s="376" t="s">
        <v>1632</v>
      </c>
      <c r="D290" s="350"/>
      <c r="E290" s="350"/>
    </row>
    <row r="291" spans="1:5" ht="24">
      <c r="A291" s="364">
        <v>2271</v>
      </c>
      <c r="B291" s="302">
        <v>471200</v>
      </c>
      <c r="C291" s="317" t="s">
        <v>1525</v>
      </c>
      <c r="D291" s="350"/>
      <c r="E291" s="350"/>
    </row>
    <row r="292" spans="1:5" ht="24">
      <c r="A292" s="364">
        <v>2272</v>
      </c>
      <c r="B292" s="302">
        <v>471900</v>
      </c>
      <c r="C292" s="317" t="s">
        <v>1526</v>
      </c>
      <c r="D292" s="350"/>
      <c r="E292" s="350"/>
    </row>
    <row r="293" spans="1:5" s="301" customFormat="1" ht="24">
      <c r="A293" s="360">
        <v>2273</v>
      </c>
      <c r="B293" s="292">
        <v>472000</v>
      </c>
      <c r="C293" s="315" t="s">
        <v>1797</v>
      </c>
      <c r="D293" s="349">
        <f>SUM(D294:D302)</f>
        <v>0</v>
      </c>
      <c r="E293" s="349">
        <f>SUM(E294:E302)</f>
        <v>0</v>
      </c>
    </row>
    <row r="294" spans="1:5" ht="12.75">
      <c r="A294" s="364">
        <v>2274</v>
      </c>
      <c r="B294" s="302">
        <v>472100</v>
      </c>
      <c r="C294" s="317" t="s">
        <v>1527</v>
      </c>
      <c r="D294" s="350"/>
      <c r="E294" s="350"/>
    </row>
    <row r="295" spans="1:5" ht="12.75">
      <c r="A295" s="364">
        <v>2275</v>
      </c>
      <c r="B295" s="302">
        <v>472200</v>
      </c>
      <c r="C295" s="317" t="s">
        <v>1798</v>
      </c>
      <c r="D295" s="350"/>
      <c r="E295" s="350"/>
    </row>
    <row r="296" spans="1:5" ht="12.75">
      <c r="A296" s="364">
        <v>2276</v>
      </c>
      <c r="B296" s="302">
        <v>472300</v>
      </c>
      <c r="C296" s="317" t="s">
        <v>1799</v>
      </c>
      <c r="D296" s="350"/>
      <c r="E296" s="350"/>
    </row>
    <row r="297" spans="1:5" ht="12.75">
      <c r="A297" s="364">
        <v>2277</v>
      </c>
      <c r="B297" s="302">
        <v>472400</v>
      </c>
      <c r="C297" s="317" t="s">
        <v>1800</v>
      </c>
      <c r="D297" s="350"/>
      <c r="E297" s="350"/>
    </row>
    <row r="298" spans="1:5" ht="12.75">
      <c r="A298" s="364">
        <v>2278</v>
      </c>
      <c r="B298" s="302">
        <v>472500</v>
      </c>
      <c r="C298" s="317" t="s">
        <v>1053</v>
      </c>
      <c r="D298" s="350"/>
      <c r="E298" s="350"/>
    </row>
    <row r="299" spans="1:5" ht="12.75">
      <c r="A299" s="364">
        <v>2279</v>
      </c>
      <c r="B299" s="302">
        <v>472600</v>
      </c>
      <c r="C299" s="317" t="s">
        <v>1054</v>
      </c>
      <c r="D299" s="350"/>
      <c r="E299" s="350"/>
    </row>
    <row r="300" spans="1:5" ht="12.75">
      <c r="A300" s="364">
        <v>2280</v>
      </c>
      <c r="B300" s="302">
        <v>472700</v>
      </c>
      <c r="C300" s="317" t="s">
        <v>1801</v>
      </c>
      <c r="D300" s="350"/>
      <c r="E300" s="350"/>
    </row>
    <row r="301" spans="1:5" ht="12.75">
      <c r="A301" s="364">
        <v>2281</v>
      </c>
      <c r="B301" s="302">
        <v>472800</v>
      </c>
      <c r="C301" s="317" t="s">
        <v>1802</v>
      </c>
      <c r="D301" s="350"/>
      <c r="E301" s="350"/>
    </row>
    <row r="302" spans="1:5" ht="12.75">
      <c r="A302" s="364">
        <v>2282</v>
      </c>
      <c r="B302" s="302">
        <v>472900</v>
      </c>
      <c r="C302" s="373" t="s">
        <v>430</v>
      </c>
      <c r="D302" s="350"/>
      <c r="E302" s="350"/>
    </row>
    <row r="303" spans="1:5" s="301" customFormat="1" ht="12.75">
      <c r="A303" s="360">
        <v>2283</v>
      </c>
      <c r="B303" s="359">
        <v>480000</v>
      </c>
      <c r="C303" s="370" t="s">
        <v>1803</v>
      </c>
      <c r="D303" s="355">
        <f>D304+D307+D311+D313+D316+D318</f>
        <v>2211</v>
      </c>
      <c r="E303" s="355">
        <f>E304+E307+E311+E313+E316+E318</f>
        <v>404</v>
      </c>
    </row>
    <row r="304" spans="1:5" s="301" customFormat="1" ht="24">
      <c r="A304" s="360">
        <v>2284</v>
      </c>
      <c r="B304" s="359">
        <v>481000</v>
      </c>
      <c r="C304" s="370" t="s">
        <v>1804</v>
      </c>
      <c r="D304" s="355">
        <f>D305+D306</f>
        <v>0</v>
      </c>
      <c r="E304" s="349">
        <f>E305+E306</f>
        <v>0</v>
      </c>
    </row>
    <row r="305" spans="1:5" ht="24">
      <c r="A305" s="364">
        <v>2285</v>
      </c>
      <c r="B305" s="302">
        <v>481100</v>
      </c>
      <c r="C305" s="376" t="s">
        <v>1237</v>
      </c>
      <c r="D305" s="350"/>
      <c r="E305" s="350"/>
    </row>
    <row r="306" spans="1:5" ht="12.75">
      <c r="A306" s="364">
        <v>2286</v>
      </c>
      <c r="B306" s="302">
        <v>481900</v>
      </c>
      <c r="C306" s="317" t="s">
        <v>1238</v>
      </c>
      <c r="D306" s="350"/>
      <c r="E306" s="350"/>
    </row>
    <row r="307" spans="1:5" s="301" customFormat="1" ht="12.75">
      <c r="A307" s="360">
        <v>2287</v>
      </c>
      <c r="B307" s="294">
        <v>482000</v>
      </c>
      <c r="C307" s="365" t="s">
        <v>1805</v>
      </c>
      <c r="D307" s="349">
        <f>SUM(D308:D310)</f>
        <v>465</v>
      </c>
      <c r="E307" s="349">
        <f>SUM(E308:E310)</f>
        <v>361</v>
      </c>
    </row>
    <row r="308" spans="1:5" ht="12.75">
      <c r="A308" s="374">
        <v>2288</v>
      </c>
      <c r="B308" s="371">
        <v>482100</v>
      </c>
      <c r="C308" s="366" t="s">
        <v>1618</v>
      </c>
      <c r="D308" s="358">
        <v>179</v>
      </c>
      <c r="E308" s="350">
        <v>161</v>
      </c>
    </row>
    <row r="309" spans="1:5" ht="12.75">
      <c r="A309" s="374">
        <v>2289</v>
      </c>
      <c r="B309" s="371">
        <v>482200</v>
      </c>
      <c r="C309" s="366" t="s">
        <v>1493</v>
      </c>
      <c r="D309" s="358">
        <v>27</v>
      </c>
      <c r="E309" s="350">
        <v>30</v>
      </c>
    </row>
    <row r="310" spans="1:5" ht="12.75">
      <c r="A310" s="374">
        <v>2290</v>
      </c>
      <c r="B310" s="371">
        <v>482300</v>
      </c>
      <c r="C310" s="366" t="s">
        <v>1076</v>
      </c>
      <c r="D310" s="358">
        <v>259</v>
      </c>
      <c r="E310" s="350">
        <v>170</v>
      </c>
    </row>
    <row r="311" spans="1:5" s="301" customFormat="1" ht="12.75">
      <c r="A311" s="361">
        <v>2291</v>
      </c>
      <c r="B311" s="292">
        <v>483000</v>
      </c>
      <c r="C311" s="315" t="s">
        <v>1806</v>
      </c>
      <c r="D311" s="349">
        <f>D312</f>
        <v>1746</v>
      </c>
      <c r="E311" s="349">
        <f>E312</f>
        <v>43</v>
      </c>
    </row>
    <row r="312" spans="1:5" ht="12.75">
      <c r="A312" s="374">
        <v>2292</v>
      </c>
      <c r="B312" s="302">
        <v>483100</v>
      </c>
      <c r="C312" s="317" t="s">
        <v>1422</v>
      </c>
      <c r="D312" s="350">
        <v>1746</v>
      </c>
      <c r="E312" s="350">
        <v>43</v>
      </c>
    </row>
    <row r="313" spans="1:5" s="301" customFormat="1" ht="36">
      <c r="A313" s="361">
        <v>2293</v>
      </c>
      <c r="B313" s="292">
        <v>484000</v>
      </c>
      <c r="C313" s="315" t="s">
        <v>195</v>
      </c>
      <c r="D313" s="349">
        <f>D314+D315</f>
        <v>0</v>
      </c>
      <c r="E313" s="349">
        <f>E314+E315</f>
        <v>0</v>
      </c>
    </row>
    <row r="314" spans="1:5" ht="12.75">
      <c r="A314" s="374">
        <v>2294</v>
      </c>
      <c r="B314" s="302">
        <v>484100</v>
      </c>
      <c r="C314" s="317" t="s">
        <v>196</v>
      </c>
      <c r="D314" s="350"/>
      <c r="E314" s="350"/>
    </row>
    <row r="315" spans="1:5" ht="12.75">
      <c r="A315" s="374">
        <v>2295</v>
      </c>
      <c r="B315" s="302">
        <v>484200</v>
      </c>
      <c r="C315" s="317" t="s">
        <v>227</v>
      </c>
      <c r="D315" s="350"/>
      <c r="E315" s="350"/>
    </row>
    <row r="316" spans="1:5" s="301" customFormat="1" ht="24">
      <c r="A316" s="361">
        <v>2296</v>
      </c>
      <c r="B316" s="292">
        <v>485000</v>
      </c>
      <c r="C316" s="315" t="s">
        <v>197</v>
      </c>
      <c r="D316" s="349">
        <f>D317</f>
        <v>0</v>
      </c>
      <c r="E316" s="349">
        <f>E317</f>
        <v>0</v>
      </c>
    </row>
    <row r="317" spans="1:5" ht="24">
      <c r="A317" s="374">
        <v>2297</v>
      </c>
      <c r="B317" s="372">
        <v>485100</v>
      </c>
      <c r="C317" s="373" t="s">
        <v>198</v>
      </c>
      <c r="D317" s="350"/>
      <c r="E317" s="350"/>
    </row>
    <row r="318" spans="1:5" s="301" customFormat="1" ht="36">
      <c r="A318" s="361">
        <v>2298</v>
      </c>
      <c r="B318" s="369">
        <v>489000</v>
      </c>
      <c r="C318" s="370" t="s">
        <v>199</v>
      </c>
      <c r="D318" s="355">
        <f>D319</f>
        <v>0</v>
      </c>
      <c r="E318" s="355">
        <f>E319</f>
        <v>0</v>
      </c>
    </row>
    <row r="319" spans="1:5" ht="24">
      <c r="A319" s="374">
        <v>2299</v>
      </c>
      <c r="B319" s="371">
        <v>489100</v>
      </c>
      <c r="C319" s="366" t="s">
        <v>354</v>
      </c>
      <c r="D319" s="358"/>
      <c r="E319" s="350"/>
    </row>
    <row r="320" spans="1:5" s="301" customFormat="1" ht="24">
      <c r="A320" s="361">
        <v>2300</v>
      </c>
      <c r="B320" s="369">
        <v>500000</v>
      </c>
      <c r="C320" s="370" t="s">
        <v>1268</v>
      </c>
      <c r="D320" s="355">
        <f>D321+D343+D352+D355+D363</f>
        <v>18158</v>
      </c>
      <c r="E320" s="355">
        <f>E321+E343+E352+E355+E363</f>
        <v>3867</v>
      </c>
    </row>
    <row r="321" spans="1:5" s="301" customFormat="1" ht="12.75">
      <c r="A321" s="361">
        <v>2301</v>
      </c>
      <c r="B321" s="369">
        <v>510000</v>
      </c>
      <c r="C321" s="370" t="s">
        <v>1269</v>
      </c>
      <c r="D321" s="355">
        <f>D322+D327+D337+D339+D341</f>
        <v>18158</v>
      </c>
      <c r="E321" s="355">
        <f>E322+E327+E337+E339+E341</f>
        <v>3867</v>
      </c>
    </row>
    <row r="322" spans="1:5" s="301" customFormat="1" ht="12.75">
      <c r="A322" s="361">
        <v>2302</v>
      </c>
      <c r="B322" s="369">
        <v>511000</v>
      </c>
      <c r="C322" s="370" t="s">
        <v>1270</v>
      </c>
      <c r="D322" s="355">
        <f>SUM(D323:D326)</f>
        <v>200</v>
      </c>
      <c r="E322" s="355">
        <f>SUM(E323:E326)</f>
        <v>440</v>
      </c>
    </row>
    <row r="323" spans="1:5" ht="12.75">
      <c r="A323" s="374">
        <v>2303</v>
      </c>
      <c r="B323" s="371">
        <v>511100</v>
      </c>
      <c r="C323" s="366" t="s">
        <v>343</v>
      </c>
      <c r="D323" s="358"/>
      <c r="E323" s="350"/>
    </row>
    <row r="324" spans="1:5" ht="12.75">
      <c r="A324" s="374">
        <v>2304</v>
      </c>
      <c r="B324" s="371">
        <v>511200</v>
      </c>
      <c r="C324" s="366" t="s">
        <v>344</v>
      </c>
      <c r="D324" s="358"/>
      <c r="E324" s="350"/>
    </row>
    <row r="325" spans="1:5" ht="12.75">
      <c r="A325" s="374">
        <v>2305</v>
      </c>
      <c r="B325" s="371">
        <v>511300</v>
      </c>
      <c r="C325" s="366" t="s">
        <v>345</v>
      </c>
      <c r="D325" s="358"/>
      <c r="E325" s="350"/>
    </row>
    <row r="326" spans="1:5" ht="12.75">
      <c r="A326" s="374">
        <v>2306</v>
      </c>
      <c r="B326" s="371">
        <v>511400</v>
      </c>
      <c r="C326" s="366" t="s">
        <v>346</v>
      </c>
      <c r="D326" s="358">
        <v>200</v>
      </c>
      <c r="E326" s="350">
        <v>440</v>
      </c>
    </row>
    <row r="327" spans="1:5" s="301" customFormat="1" ht="12.75">
      <c r="A327" s="361">
        <v>2307</v>
      </c>
      <c r="B327" s="369">
        <v>512000</v>
      </c>
      <c r="C327" s="370" t="s">
        <v>1271</v>
      </c>
      <c r="D327" s="355">
        <f>SUM(D328:D336)</f>
        <v>17958</v>
      </c>
      <c r="E327" s="355">
        <f>SUM(E328:E336)</f>
        <v>3427</v>
      </c>
    </row>
    <row r="328" spans="1:5" ht="12.75">
      <c r="A328" s="374">
        <v>2308</v>
      </c>
      <c r="B328" s="371">
        <v>512100</v>
      </c>
      <c r="C328" s="366" t="s">
        <v>347</v>
      </c>
      <c r="D328" s="358">
        <v>5575</v>
      </c>
      <c r="E328" s="350"/>
    </row>
    <row r="329" spans="1:5" ht="12.75">
      <c r="A329" s="374">
        <v>2309</v>
      </c>
      <c r="B329" s="371">
        <v>512200</v>
      </c>
      <c r="C329" s="366" t="s">
        <v>1615</v>
      </c>
      <c r="D329" s="358">
        <v>975</v>
      </c>
      <c r="E329" s="350">
        <v>719</v>
      </c>
    </row>
    <row r="330" spans="1:5" ht="12.75">
      <c r="A330" s="374">
        <v>2310</v>
      </c>
      <c r="B330" s="371">
        <v>512300</v>
      </c>
      <c r="C330" s="366" t="s">
        <v>1616</v>
      </c>
      <c r="D330" s="358"/>
      <c r="E330" s="350"/>
    </row>
    <row r="331" spans="1:5" ht="12.75">
      <c r="A331" s="374">
        <v>2311</v>
      </c>
      <c r="B331" s="371">
        <v>512400</v>
      </c>
      <c r="C331" s="366" t="s">
        <v>163</v>
      </c>
      <c r="D331" s="358"/>
      <c r="E331" s="350"/>
    </row>
    <row r="332" spans="1:5" ht="12.75">
      <c r="A332" s="374">
        <v>2312</v>
      </c>
      <c r="B332" s="371">
        <v>512500</v>
      </c>
      <c r="C332" s="366" t="s">
        <v>1617</v>
      </c>
      <c r="D332" s="358">
        <v>11408</v>
      </c>
      <c r="E332" s="350">
        <v>2679</v>
      </c>
    </row>
    <row r="333" spans="1:5" ht="12.75">
      <c r="A333" s="374">
        <v>2313</v>
      </c>
      <c r="B333" s="371">
        <v>512600</v>
      </c>
      <c r="C333" s="366" t="s">
        <v>1272</v>
      </c>
      <c r="D333" s="358"/>
      <c r="E333" s="350"/>
    </row>
    <row r="334" spans="1:5" ht="12.75">
      <c r="A334" s="374">
        <v>2314</v>
      </c>
      <c r="B334" s="371">
        <v>512700</v>
      </c>
      <c r="C334" s="366" t="s">
        <v>1535</v>
      </c>
      <c r="D334" s="358"/>
      <c r="E334" s="350"/>
    </row>
    <row r="335" spans="1:5" ht="12.75">
      <c r="A335" s="374">
        <v>2315</v>
      </c>
      <c r="B335" s="371">
        <v>512800</v>
      </c>
      <c r="C335" s="366" t="s">
        <v>1536</v>
      </c>
      <c r="D335" s="358"/>
      <c r="E335" s="350"/>
    </row>
    <row r="336" spans="1:5" ht="12.75">
      <c r="A336" s="374">
        <v>2316</v>
      </c>
      <c r="B336" s="377">
        <v>512900</v>
      </c>
      <c r="C336" s="368" t="s">
        <v>348</v>
      </c>
      <c r="D336" s="358"/>
      <c r="E336" s="350">
        <v>29</v>
      </c>
    </row>
    <row r="337" spans="1:5" s="301" customFormat="1" ht="12.75">
      <c r="A337" s="361">
        <v>2317</v>
      </c>
      <c r="B337" s="369">
        <v>513000</v>
      </c>
      <c r="C337" s="370" t="s">
        <v>1273</v>
      </c>
      <c r="D337" s="355">
        <f>D338</f>
        <v>0</v>
      </c>
      <c r="E337" s="355">
        <f>E338</f>
        <v>0</v>
      </c>
    </row>
    <row r="338" spans="1:5" ht="12.75">
      <c r="A338" s="374">
        <v>2318</v>
      </c>
      <c r="B338" s="371">
        <v>513100</v>
      </c>
      <c r="C338" s="366" t="s">
        <v>355</v>
      </c>
      <c r="D338" s="358"/>
      <c r="E338" s="350"/>
    </row>
    <row r="339" spans="1:5" s="301" customFormat="1" ht="12.75">
      <c r="A339" s="361">
        <v>2319</v>
      </c>
      <c r="B339" s="369">
        <v>514000</v>
      </c>
      <c r="C339" s="370" t="s">
        <v>1274</v>
      </c>
      <c r="D339" s="355">
        <f>D340</f>
        <v>0</v>
      </c>
      <c r="E339" s="355">
        <f>E340</f>
        <v>0</v>
      </c>
    </row>
    <row r="340" spans="1:5" ht="12.75">
      <c r="A340" s="374">
        <v>2320</v>
      </c>
      <c r="B340" s="371">
        <v>514100</v>
      </c>
      <c r="C340" s="366" t="s">
        <v>349</v>
      </c>
      <c r="D340" s="358"/>
      <c r="E340" s="350"/>
    </row>
    <row r="341" spans="1:5" s="301" customFormat="1" ht="12.75">
      <c r="A341" s="361">
        <v>2321</v>
      </c>
      <c r="B341" s="369">
        <v>515000</v>
      </c>
      <c r="C341" s="370" t="s">
        <v>1275</v>
      </c>
      <c r="D341" s="355">
        <f>D342</f>
        <v>0</v>
      </c>
      <c r="E341" s="355">
        <f>E342</f>
        <v>0</v>
      </c>
    </row>
    <row r="342" spans="1:5" ht="12.75">
      <c r="A342" s="374">
        <v>2322</v>
      </c>
      <c r="B342" s="371">
        <v>515100</v>
      </c>
      <c r="C342" s="366" t="s">
        <v>234</v>
      </c>
      <c r="D342" s="358"/>
      <c r="E342" s="350"/>
    </row>
    <row r="343" spans="1:5" s="301" customFormat="1" ht="12.75">
      <c r="A343" s="361">
        <v>2323</v>
      </c>
      <c r="B343" s="369">
        <v>520000</v>
      </c>
      <c r="C343" s="370" t="s">
        <v>1276</v>
      </c>
      <c r="D343" s="355">
        <f>D344+D346+D350</f>
        <v>0</v>
      </c>
      <c r="E343" s="355">
        <f>E344+E346+E350</f>
        <v>0</v>
      </c>
    </row>
    <row r="344" spans="1:5" s="301" customFormat="1" ht="12.75">
      <c r="A344" s="361">
        <v>2324</v>
      </c>
      <c r="B344" s="369">
        <v>521000</v>
      </c>
      <c r="C344" s="370" t="s">
        <v>1277</v>
      </c>
      <c r="D344" s="355">
        <f>D345</f>
        <v>0</v>
      </c>
      <c r="E344" s="355">
        <f>E345</f>
        <v>0</v>
      </c>
    </row>
    <row r="345" spans="1:5" ht="12.75">
      <c r="A345" s="374">
        <v>2325</v>
      </c>
      <c r="B345" s="371">
        <v>521100</v>
      </c>
      <c r="C345" s="366" t="s">
        <v>1766</v>
      </c>
      <c r="D345" s="358"/>
      <c r="E345" s="350"/>
    </row>
    <row r="346" spans="1:5" s="301" customFormat="1" ht="12.75">
      <c r="A346" s="361">
        <v>2326</v>
      </c>
      <c r="B346" s="369">
        <v>522000</v>
      </c>
      <c r="C346" s="370" t="s">
        <v>1278</v>
      </c>
      <c r="D346" s="355">
        <f>SUM(D347:D349)</f>
        <v>0</v>
      </c>
      <c r="E346" s="355">
        <f>SUM(E347:E349)</f>
        <v>0</v>
      </c>
    </row>
    <row r="347" spans="1:5" ht="12.75">
      <c r="A347" s="374">
        <v>2327</v>
      </c>
      <c r="B347" s="371">
        <v>522100</v>
      </c>
      <c r="C347" s="366" t="s">
        <v>308</v>
      </c>
      <c r="D347" s="358"/>
      <c r="E347" s="350"/>
    </row>
    <row r="348" spans="1:5" ht="12.75">
      <c r="A348" s="374">
        <v>2328</v>
      </c>
      <c r="B348" s="371">
        <v>522200</v>
      </c>
      <c r="C348" s="366" t="s">
        <v>1760</v>
      </c>
      <c r="D348" s="358"/>
      <c r="E348" s="350"/>
    </row>
    <row r="349" spans="1:5" ht="12.75">
      <c r="A349" s="374">
        <v>2329</v>
      </c>
      <c r="B349" s="377">
        <v>522300</v>
      </c>
      <c r="C349" s="368" t="s">
        <v>1761</v>
      </c>
      <c r="D349" s="358"/>
      <c r="E349" s="350"/>
    </row>
    <row r="350" spans="1:5" s="301" customFormat="1" ht="12.75">
      <c r="A350" s="361">
        <v>2330</v>
      </c>
      <c r="B350" s="369">
        <v>523000</v>
      </c>
      <c r="C350" s="370" t="s">
        <v>1279</v>
      </c>
      <c r="D350" s="355">
        <f>D351</f>
        <v>0</v>
      </c>
      <c r="E350" s="355">
        <f>E351</f>
        <v>0</v>
      </c>
    </row>
    <row r="351" spans="1:5" ht="12.75">
      <c r="A351" s="374">
        <v>2331</v>
      </c>
      <c r="B351" s="371">
        <v>523100</v>
      </c>
      <c r="C351" s="366" t="s">
        <v>1762</v>
      </c>
      <c r="D351" s="358"/>
      <c r="E351" s="350"/>
    </row>
    <row r="352" spans="1:5" s="301" customFormat="1" ht="12.75">
      <c r="A352" s="361">
        <v>2332</v>
      </c>
      <c r="B352" s="369">
        <v>530000</v>
      </c>
      <c r="C352" s="370" t="s">
        <v>1280</v>
      </c>
      <c r="D352" s="355">
        <f>D353</f>
        <v>0</v>
      </c>
      <c r="E352" s="355">
        <f>E353</f>
        <v>0</v>
      </c>
    </row>
    <row r="353" spans="1:5" s="301" customFormat="1" ht="12.75">
      <c r="A353" s="361">
        <v>2333</v>
      </c>
      <c r="B353" s="369">
        <v>531000</v>
      </c>
      <c r="C353" s="370" t="s">
        <v>1281</v>
      </c>
      <c r="D353" s="355">
        <f>D354</f>
        <v>0</v>
      </c>
      <c r="E353" s="355">
        <f>E354</f>
        <v>0</v>
      </c>
    </row>
    <row r="354" spans="1:5" ht="12.75">
      <c r="A354" s="374">
        <v>2334</v>
      </c>
      <c r="B354" s="371">
        <v>531100</v>
      </c>
      <c r="C354" s="366" t="s">
        <v>209</v>
      </c>
      <c r="D354" s="358"/>
      <c r="E354" s="350"/>
    </row>
    <row r="355" spans="1:5" s="301" customFormat="1" ht="12.75">
      <c r="A355" s="361">
        <v>2335</v>
      </c>
      <c r="B355" s="369">
        <v>540000</v>
      </c>
      <c r="C355" s="370" t="s">
        <v>1282</v>
      </c>
      <c r="D355" s="355">
        <f>D356+D358+D360</f>
        <v>0</v>
      </c>
      <c r="E355" s="355">
        <f>E356+E358+E360</f>
        <v>0</v>
      </c>
    </row>
    <row r="356" spans="1:5" s="301" customFormat="1" ht="12.75">
      <c r="A356" s="361">
        <v>2336</v>
      </c>
      <c r="B356" s="369">
        <v>541000</v>
      </c>
      <c r="C356" s="370" t="s">
        <v>1283</v>
      </c>
      <c r="D356" s="355">
        <f>D357</f>
        <v>0</v>
      </c>
      <c r="E356" s="355">
        <f>E357</f>
        <v>0</v>
      </c>
    </row>
    <row r="357" spans="1:5" ht="12.75">
      <c r="A357" s="374">
        <v>2337</v>
      </c>
      <c r="B357" s="371">
        <v>541100</v>
      </c>
      <c r="C357" s="366" t="s">
        <v>1242</v>
      </c>
      <c r="D357" s="358"/>
      <c r="E357" s="350"/>
    </row>
    <row r="358" spans="1:5" s="301" customFormat="1" ht="12.75">
      <c r="A358" s="361">
        <v>2338</v>
      </c>
      <c r="B358" s="369">
        <v>542000</v>
      </c>
      <c r="C358" s="370" t="s">
        <v>1284</v>
      </c>
      <c r="D358" s="355">
        <f>D359</f>
        <v>0</v>
      </c>
      <c r="E358" s="355">
        <f>E359</f>
        <v>0</v>
      </c>
    </row>
    <row r="359" spans="1:5" ht="12.75">
      <c r="A359" s="374">
        <v>2339</v>
      </c>
      <c r="B359" s="371">
        <v>542100</v>
      </c>
      <c r="C359" s="366" t="s">
        <v>1763</v>
      </c>
      <c r="D359" s="358"/>
      <c r="E359" s="350"/>
    </row>
    <row r="360" spans="1:5" s="301" customFormat="1" ht="12.75">
      <c r="A360" s="361">
        <v>2340</v>
      </c>
      <c r="B360" s="369">
        <v>543000</v>
      </c>
      <c r="C360" s="370" t="s">
        <v>1285</v>
      </c>
      <c r="D360" s="355">
        <f>D361+D362</f>
        <v>0</v>
      </c>
      <c r="E360" s="355">
        <f>E361+E362</f>
        <v>0</v>
      </c>
    </row>
    <row r="361" spans="1:5" ht="12.75">
      <c r="A361" s="374">
        <v>2341</v>
      </c>
      <c r="B361" s="371">
        <v>543100</v>
      </c>
      <c r="C361" s="366" t="s">
        <v>1764</v>
      </c>
      <c r="D361" s="358"/>
      <c r="E361" s="350"/>
    </row>
    <row r="362" spans="1:5" ht="12.75">
      <c r="A362" s="374">
        <v>2342</v>
      </c>
      <c r="B362" s="371">
        <v>543200</v>
      </c>
      <c r="C362" s="366" t="s">
        <v>1765</v>
      </c>
      <c r="D362" s="358"/>
      <c r="E362" s="350"/>
    </row>
    <row r="363" spans="1:5" s="301" customFormat="1" ht="36">
      <c r="A363" s="361">
        <v>2343</v>
      </c>
      <c r="B363" s="369">
        <v>550000</v>
      </c>
      <c r="C363" s="370" t="s">
        <v>1286</v>
      </c>
      <c r="D363" s="355">
        <f>D364</f>
        <v>0</v>
      </c>
      <c r="E363" s="355">
        <f>E364</f>
        <v>0</v>
      </c>
    </row>
    <row r="364" spans="1:5" s="301" customFormat="1" ht="36">
      <c r="A364" s="361">
        <v>2344</v>
      </c>
      <c r="B364" s="369">
        <v>551000</v>
      </c>
      <c r="C364" s="370" t="s">
        <v>1287</v>
      </c>
      <c r="D364" s="355">
        <f>D365</f>
        <v>0</v>
      </c>
      <c r="E364" s="355">
        <f>E365</f>
        <v>0</v>
      </c>
    </row>
    <row r="365" spans="1:5" ht="24">
      <c r="A365" s="374">
        <v>2345</v>
      </c>
      <c r="B365" s="371">
        <v>551100</v>
      </c>
      <c r="C365" s="366" t="s">
        <v>415</v>
      </c>
      <c r="D365" s="358"/>
      <c r="E365" s="350"/>
    </row>
    <row r="366" spans="1:5" ht="12.75">
      <c r="A366" s="361"/>
      <c r="B366" s="295"/>
      <c r="C366" s="378" t="s">
        <v>1288</v>
      </c>
      <c r="D366" s="349"/>
      <c r="E366" s="349"/>
    </row>
    <row r="367" spans="1:5" s="301" customFormat="1" ht="24">
      <c r="A367" s="361">
        <v>2346</v>
      </c>
      <c r="B367" s="359"/>
      <c r="C367" s="370" t="s">
        <v>1289</v>
      </c>
      <c r="D367" s="355">
        <f>IF((D21-D151)&gt;0,D21-D151,0)</f>
        <v>0</v>
      </c>
      <c r="E367" s="355">
        <f>IF((E21-E151)&gt;0,E21-E151,0)</f>
        <v>0</v>
      </c>
    </row>
    <row r="368" spans="1:5" s="301" customFormat="1" ht="24">
      <c r="A368" s="361">
        <v>2347</v>
      </c>
      <c r="B368" s="359"/>
      <c r="C368" s="370" t="s">
        <v>1290</v>
      </c>
      <c r="D368" s="355">
        <f>IF((D151-D21)&gt;0,D151-D21,0)</f>
        <v>1473</v>
      </c>
      <c r="E368" s="355">
        <f>IF((E151-E21)&gt;0,E151-E21,0)</f>
        <v>16496</v>
      </c>
    </row>
    <row r="369" spans="1:5" s="301" customFormat="1" ht="24">
      <c r="A369" s="361">
        <v>2348</v>
      </c>
      <c r="B369" s="292"/>
      <c r="C369" s="365" t="s">
        <v>1291</v>
      </c>
      <c r="D369" s="349">
        <f>D370+D371+D372+D373+D374</f>
        <v>1473</v>
      </c>
      <c r="E369" s="349">
        <f>E370+E371+E372+E373+E374</f>
        <v>16496</v>
      </c>
    </row>
    <row r="370" spans="1:5" ht="24">
      <c r="A370" s="374">
        <v>2349</v>
      </c>
      <c r="B370" s="359"/>
      <c r="C370" s="366" t="s">
        <v>1292</v>
      </c>
      <c r="D370" s="358">
        <v>1087</v>
      </c>
      <c r="E370" s="350">
        <v>16068</v>
      </c>
    </row>
    <row r="371" spans="1:5" ht="24">
      <c r="A371" s="374">
        <v>2350</v>
      </c>
      <c r="B371" s="359"/>
      <c r="C371" s="366" t="s">
        <v>1293</v>
      </c>
      <c r="D371" s="358">
        <v>386</v>
      </c>
      <c r="E371" s="350">
        <v>428</v>
      </c>
    </row>
    <row r="372" spans="1:5" ht="24">
      <c r="A372" s="374">
        <v>2351</v>
      </c>
      <c r="B372" s="359"/>
      <c r="C372" s="366" t="s">
        <v>1294</v>
      </c>
      <c r="D372" s="358"/>
      <c r="E372" s="350"/>
    </row>
    <row r="373" spans="1:5" ht="24">
      <c r="A373" s="374">
        <v>2352</v>
      </c>
      <c r="B373" s="359"/>
      <c r="C373" s="366" t="s">
        <v>1295</v>
      </c>
      <c r="D373" s="358"/>
      <c r="E373" s="350"/>
    </row>
    <row r="374" spans="1:5" ht="24">
      <c r="A374" s="374">
        <v>2353</v>
      </c>
      <c r="B374" s="359"/>
      <c r="C374" s="368" t="s">
        <v>1296</v>
      </c>
      <c r="D374" s="358"/>
      <c r="E374" s="350"/>
    </row>
    <row r="375" spans="1:5" s="301" customFormat="1" ht="24">
      <c r="A375" s="361">
        <v>2354</v>
      </c>
      <c r="B375" s="359"/>
      <c r="C375" s="370" t="s">
        <v>1297</v>
      </c>
      <c r="D375" s="355">
        <f>D376+D377</f>
        <v>0</v>
      </c>
      <c r="E375" s="355">
        <f>E376+E377</f>
        <v>0</v>
      </c>
    </row>
    <row r="376" spans="1:5" ht="24">
      <c r="A376" s="374">
        <v>2355</v>
      </c>
      <c r="B376" s="359"/>
      <c r="C376" s="366" t="s">
        <v>1298</v>
      </c>
      <c r="D376" s="358"/>
      <c r="E376" s="350"/>
    </row>
    <row r="377" spans="1:5" ht="24">
      <c r="A377" s="374">
        <v>2356</v>
      </c>
      <c r="B377" s="359"/>
      <c r="C377" s="366" t="s">
        <v>1299</v>
      </c>
      <c r="D377" s="358"/>
      <c r="E377" s="350"/>
    </row>
    <row r="378" spans="1:5" s="301" customFormat="1" ht="24">
      <c r="A378" s="361">
        <v>2357</v>
      </c>
      <c r="B378" s="361">
        <v>321121</v>
      </c>
      <c r="C378" s="370" t="s">
        <v>1300</v>
      </c>
      <c r="D378" s="355">
        <f>IF(D367&gt;0,IF((D367+D369-D375)&gt;0,D367+D369-D375,0),IF((D369-D368-D375)&gt;0,D369-D368-D375,0))</f>
        <v>0</v>
      </c>
      <c r="E378" s="355">
        <f>IF(E367&gt;0,IF((E367+E369-E375)&gt;0,E367+E369-E375,0),IF((E369-E368-E375)&gt;0,E369-E368-E375,0))</f>
        <v>0</v>
      </c>
    </row>
    <row r="379" spans="1:5" ht="24">
      <c r="A379" s="361">
        <v>2358</v>
      </c>
      <c r="B379" s="361">
        <v>321122</v>
      </c>
      <c r="C379" s="370" t="s">
        <v>1301</v>
      </c>
      <c r="D379" s="355">
        <f>IF(D368-D369&gt;0,D368-D369,0)</f>
        <v>0</v>
      </c>
      <c r="E379" s="355">
        <f>IF(E368-E369&gt;0,E368-E369,0)</f>
        <v>0</v>
      </c>
    </row>
    <row r="380" spans="1:5" s="301" customFormat="1" ht="24">
      <c r="A380" s="360">
        <v>2359</v>
      </c>
      <c r="B380" s="379"/>
      <c r="C380" s="380" t="s">
        <v>1302</v>
      </c>
      <c r="D380" s="355">
        <f>D381+D382</f>
        <v>0</v>
      </c>
      <c r="E380" s="355">
        <f>E381+E382</f>
        <v>0</v>
      </c>
    </row>
    <row r="381" spans="1:5" ht="24">
      <c r="A381" s="374">
        <v>2360</v>
      </c>
      <c r="B381" s="359"/>
      <c r="C381" s="366" t="s">
        <v>1303</v>
      </c>
      <c r="D381" s="358"/>
      <c r="E381" s="350"/>
    </row>
    <row r="382" spans="1:5" ht="24">
      <c r="A382" s="374">
        <v>2361</v>
      </c>
      <c r="B382" s="359"/>
      <c r="C382" s="366" t="s">
        <v>1304</v>
      </c>
      <c r="D382" s="358"/>
      <c r="E382" s="350"/>
    </row>
    <row r="383" spans="1:5" ht="12.75">
      <c r="A383" s="278"/>
      <c r="B383" s="275"/>
      <c r="C383" s="275"/>
      <c r="D383" s="275"/>
      <c r="E383" s="275"/>
    </row>
    <row r="384" spans="1:5" ht="12.75">
      <c r="A384" s="334" t="s">
        <v>1305</v>
      </c>
      <c r="C384" s="337" t="s">
        <v>1306</v>
      </c>
      <c r="D384" s="588" t="s">
        <v>1307</v>
      </c>
      <c r="E384" s="588"/>
    </row>
    <row r="385" spans="1:5" ht="12.75">
      <c r="A385" s="275"/>
      <c r="B385" s="381"/>
      <c r="C385" s="337" t="s">
        <v>1308</v>
      </c>
      <c r="D385" s="282"/>
      <c r="E385" s="382"/>
    </row>
    <row r="386" spans="1:5" ht="12.75">
      <c r="A386" s="278"/>
      <c r="B386" s="275"/>
      <c r="C386" s="382"/>
      <c r="D386" s="382"/>
      <c r="E386" s="275"/>
    </row>
    <row r="387" spans="1:5" ht="12.75">
      <c r="A387" s="278"/>
      <c r="B387" s="275"/>
      <c r="C387" s="382"/>
      <c r="D387" s="382"/>
      <c r="E387" s="275"/>
    </row>
    <row r="388" spans="1:5" ht="12.75">
      <c r="A388" s="278"/>
      <c r="B388" s="275"/>
      <c r="C388" s="275"/>
      <c r="D388" s="275"/>
      <c r="E388" s="275"/>
    </row>
    <row r="389" spans="1:5" ht="12.75">
      <c r="A389" s="278"/>
      <c r="B389" s="275"/>
      <c r="C389" s="275"/>
      <c r="D389" s="275"/>
      <c r="E389" s="275"/>
    </row>
    <row r="390" spans="1:5" ht="12.75">
      <c r="A390" s="278"/>
      <c r="B390" s="275"/>
      <c r="C390" s="275"/>
      <c r="D390" s="275"/>
      <c r="E390" s="275"/>
    </row>
    <row r="391" spans="1:5" ht="12.75">
      <c r="A391" s="278"/>
      <c r="B391" s="275"/>
      <c r="C391" s="275"/>
      <c r="D391" s="275"/>
      <c r="E391" s="275"/>
    </row>
    <row r="392" spans="1:5" ht="12.75">
      <c r="A392" s="278"/>
      <c r="B392" s="275"/>
      <c r="C392" s="275"/>
      <c r="D392" s="275"/>
      <c r="E392" s="275"/>
    </row>
    <row r="393" spans="1:5" ht="12.75">
      <c r="A393" s="278"/>
      <c r="B393" s="275"/>
      <c r="C393" s="275"/>
      <c r="D393" s="275"/>
      <c r="E393" s="275"/>
    </row>
    <row r="394" spans="1:5" ht="12.75">
      <c r="A394" s="278"/>
      <c r="B394" s="275"/>
      <c r="C394" s="275"/>
      <c r="D394" s="275"/>
      <c r="E394" s="275"/>
    </row>
    <row r="395" spans="1:5" ht="12.75">
      <c r="A395" s="278"/>
      <c r="B395" s="275"/>
      <c r="C395" s="275"/>
      <c r="D395" s="275"/>
      <c r="E395" s="275"/>
    </row>
    <row r="396" spans="1:5" ht="12.75">
      <c r="A396" s="278"/>
      <c r="B396" s="275"/>
      <c r="C396" s="275"/>
      <c r="D396" s="275"/>
      <c r="E396" s="275"/>
    </row>
    <row r="397" spans="1:5" ht="12.75">
      <c r="A397" s="278"/>
      <c r="B397" s="275"/>
      <c r="C397" s="275"/>
      <c r="D397" s="275"/>
      <c r="E397" s="275"/>
    </row>
    <row r="398" spans="1:5" ht="12.75">
      <c r="A398" s="278"/>
      <c r="B398" s="275"/>
      <c r="C398" s="275"/>
      <c r="D398" s="275"/>
      <c r="E398" s="275"/>
    </row>
    <row r="399" spans="1:5" ht="12.75">
      <c r="A399" s="278"/>
      <c r="B399" s="275"/>
      <c r="C399" s="275"/>
      <c r="D399" s="275"/>
      <c r="E399" s="275"/>
    </row>
    <row r="400" spans="1:5" ht="12.75">
      <c r="A400" s="278"/>
      <c r="B400" s="275"/>
      <c r="C400" s="275"/>
      <c r="D400" s="275"/>
      <c r="E400" s="275"/>
    </row>
    <row r="401" spans="1:5" ht="12.75">
      <c r="A401" s="278"/>
      <c r="B401" s="275"/>
      <c r="C401" s="275"/>
      <c r="D401" s="275"/>
      <c r="E401" s="275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SheetLayoutView="130" workbookViewId="0" topLeftCell="A85">
      <selection activeCell="D101" sqref="D101"/>
    </sheetView>
  </sheetViews>
  <sheetFormatPr defaultColWidth="9.140625" defaultRowHeight="12.75"/>
  <cols>
    <col min="1" max="1" width="6.7109375" style="333" customWidth="1"/>
    <col min="2" max="2" width="6.140625" style="333" customWidth="1"/>
    <col min="3" max="3" width="47.57421875" style="333" customWidth="1"/>
    <col min="4" max="4" width="18.140625" style="333" customWidth="1"/>
    <col min="5" max="5" width="19.140625" style="333" customWidth="1"/>
    <col min="6" max="6" width="14.28125" style="344" customWidth="1"/>
    <col min="7" max="16384" width="9.140625" style="344" customWidth="1"/>
  </cols>
  <sheetData>
    <row r="1" spans="1:5" ht="12.75">
      <c r="A1" s="282"/>
      <c r="B1" s="282"/>
      <c r="C1" s="282"/>
      <c r="D1" s="282"/>
      <c r="E1" s="282"/>
    </row>
    <row r="2" spans="1:5" ht="12.75">
      <c r="A2" s="282"/>
      <c r="B2" s="282"/>
      <c r="C2" s="282"/>
      <c r="D2" s="282"/>
      <c r="E2" s="282"/>
    </row>
    <row r="3" spans="1:5" ht="12.75">
      <c r="A3" s="282"/>
      <c r="B3" s="282"/>
      <c r="C3" s="282"/>
      <c r="D3" s="282"/>
      <c r="E3" s="279" t="s">
        <v>1309</v>
      </c>
    </row>
    <row r="4" spans="1:5" ht="12.75">
      <c r="A4" s="282"/>
      <c r="B4" s="282"/>
      <c r="C4" s="282"/>
      <c r="D4" s="282"/>
      <c r="E4" s="339"/>
    </row>
    <row r="5" spans="1:5" ht="12.75">
      <c r="A5" s="282"/>
      <c r="B5" s="282"/>
      <c r="C5" s="282"/>
      <c r="D5" s="282"/>
      <c r="E5" s="282"/>
    </row>
    <row r="6" spans="1:5" ht="12.75">
      <c r="A6" s="282"/>
      <c r="B6" s="282"/>
      <c r="C6" s="282"/>
      <c r="D6" s="282"/>
      <c r="E6" s="282"/>
    </row>
    <row r="7" spans="1:7" s="277" customFormat="1" ht="32.25" customHeight="1">
      <c r="A7" s="280" t="s">
        <v>428</v>
      </c>
      <c r="B7" s="281"/>
      <c r="C7" s="282"/>
      <c r="D7" s="282"/>
      <c r="E7" s="282"/>
      <c r="F7" s="344"/>
      <c r="G7" s="276"/>
    </row>
    <row r="8" spans="1:7" s="277" customFormat="1" ht="18.75">
      <c r="A8" s="519" t="str">
        <f>NazKorisnika</f>
        <v>ОПШТА БОЛНИЦА ЛЕСКОВАЦ</v>
      </c>
      <c r="B8" s="281"/>
      <c r="C8" s="282"/>
      <c r="D8" s="282"/>
      <c r="E8" s="282"/>
      <c r="F8" s="344"/>
      <c r="G8" s="276"/>
    </row>
    <row r="9" spans="1:7" s="277" customFormat="1" ht="15.75">
      <c r="A9" s="283" t="str">
        <f>"Седиште:   "&amp;biop</f>
        <v>Седиште:   Раде Кончара бр. 9, 16000 Лесковац</v>
      </c>
      <c r="B9" s="274"/>
      <c r="C9" s="284"/>
      <c r="D9" s="517" t="str">
        <f>"Матични број:   "&amp;MatBroj</f>
        <v>Матични број:   17710206</v>
      </c>
      <c r="E9" s="284"/>
      <c r="F9" s="344"/>
      <c r="G9" s="276"/>
    </row>
    <row r="10" spans="1:7" s="277" customFormat="1" ht="15.75">
      <c r="A10" s="283" t="str">
        <f>"ПИБ:   "&amp;bip</f>
        <v>ПИБ:   105030888</v>
      </c>
      <c r="B10" s="274"/>
      <c r="C10" s="284"/>
      <c r="D10" s="518" t="str">
        <f>"Број подрачуна:  "&amp;BrojPodr</f>
        <v>Број подрачуна:  840-767661-22</v>
      </c>
      <c r="E10" s="284"/>
      <c r="F10" s="344"/>
      <c r="G10" s="276"/>
    </row>
    <row r="11" spans="1:7" s="277" customFormat="1" ht="15.75">
      <c r="A11" s="285" t="s">
        <v>429</v>
      </c>
      <c r="B11" s="281"/>
      <c r="C11" s="282"/>
      <c r="D11" s="282"/>
      <c r="E11" s="282"/>
      <c r="F11" s="344"/>
      <c r="G11" s="276"/>
    </row>
    <row r="12" spans="1:7" s="277" customFormat="1" ht="15.75">
      <c r="A12" s="286"/>
      <c r="B12" s="281"/>
      <c r="C12" s="282"/>
      <c r="D12" s="282"/>
      <c r="E12" s="282"/>
      <c r="F12" s="344"/>
      <c r="G12" s="276"/>
    </row>
    <row r="13" spans="1:5" ht="15.75">
      <c r="A13" s="383"/>
      <c r="B13" s="282"/>
      <c r="C13" s="282"/>
      <c r="D13" s="383"/>
      <c r="E13" s="282"/>
    </row>
    <row r="14" spans="1:5" ht="18.75">
      <c r="A14" s="593" t="s">
        <v>1310</v>
      </c>
      <c r="B14" s="593"/>
      <c r="C14" s="593"/>
      <c r="D14" s="593"/>
      <c r="E14" s="593"/>
    </row>
    <row r="15" spans="1:5" ht="12.75">
      <c r="A15" s="594" t="s">
        <v>744</v>
      </c>
      <c r="B15" s="594"/>
      <c r="C15" s="594"/>
      <c r="D15" s="594"/>
      <c r="E15" s="594"/>
    </row>
    <row r="16" spans="1:5" ht="15.75">
      <c r="A16" s="384"/>
      <c r="B16" s="282"/>
      <c r="C16" s="282"/>
      <c r="D16" s="282"/>
      <c r="E16" s="282"/>
    </row>
    <row r="17" spans="1:6" ht="12.75" customHeight="1">
      <c r="A17" s="385"/>
      <c r="B17" s="385"/>
      <c r="C17" s="385"/>
      <c r="D17" s="385"/>
      <c r="E17" s="386" t="s">
        <v>1673</v>
      </c>
      <c r="F17" s="387"/>
    </row>
    <row r="18" spans="1:5" ht="24">
      <c r="A18" s="388" t="s">
        <v>1311</v>
      </c>
      <c r="B18" s="582" t="s">
        <v>306</v>
      </c>
      <c r="C18" s="582" t="s">
        <v>307</v>
      </c>
      <c r="D18" s="582" t="s">
        <v>938</v>
      </c>
      <c r="E18" s="595"/>
    </row>
    <row r="19" spans="1:5" ht="12.75">
      <c r="A19" s="389" t="s">
        <v>1312</v>
      </c>
      <c r="B19" s="582"/>
      <c r="C19" s="582"/>
      <c r="D19" s="318" t="s">
        <v>939</v>
      </c>
      <c r="E19" s="318" t="s">
        <v>940</v>
      </c>
    </row>
    <row r="20" spans="1:5" ht="12.75">
      <c r="A20" s="318">
        <v>1</v>
      </c>
      <c r="B20" s="318">
        <v>2</v>
      </c>
      <c r="C20" s="318">
        <v>3</v>
      </c>
      <c r="D20" s="318">
        <v>4</v>
      </c>
      <c r="E20" s="318">
        <v>5</v>
      </c>
    </row>
    <row r="21" spans="1:5" s="390" customFormat="1" ht="15.75" customHeight="1">
      <c r="A21" s="318">
        <v>3001</v>
      </c>
      <c r="B21" s="318"/>
      <c r="C21" s="299" t="s">
        <v>1313</v>
      </c>
      <c r="D21" s="300">
        <f>D22+D47</f>
        <v>0</v>
      </c>
      <c r="E21" s="300">
        <f>E22+E47</f>
        <v>0</v>
      </c>
    </row>
    <row r="22" spans="1:5" ht="24">
      <c r="A22" s="318">
        <v>3002</v>
      </c>
      <c r="B22" s="318">
        <v>800000</v>
      </c>
      <c r="C22" s="299" t="s">
        <v>1314</v>
      </c>
      <c r="D22" s="300">
        <f>D23+D30+D37+D40</f>
        <v>0</v>
      </c>
      <c r="E22" s="300">
        <f>E23+E30+E37+E40</f>
        <v>0</v>
      </c>
    </row>
    <row r="23" spans="1:5" ht="24">
      <c r="A23" s="318">
        <v>3003</v>
      </c>
      <c r="B23" s="318">
        <v>810000</v>
      </c>
      <c r="C23" s="299" t="s">
        <v>1315</v>
      </c>
      <c r="D23" s="300">
        <f>D24+D26+D28</f>
        <v>0</v>
      </c>
      <c r="E23" s="300">
        <f>E24+E26+E28</f>
        <v>0</v>
      </c>
    </row>
    <row r="24" spans="1:5" ht="15.75" customHeight="1">
      <c r="A24" s="318">
        <v>3004</v>
      </c>
      <c r="B24" s="318">
        <v>811000</v>
      </c>
      <c r="C24" s="299" t="s">
        <v>1316</v>
      </c>
      <c r="D24" s="300">
        <f>D25</f>
        <v>0</v>
      </c>
      <c r="E24" s="300">
        <f>E25</f>
        <v>0</v>
      </c>
    </row>
    <row r="25" spans="1:5" ht="15.75" customHeight="1">
      <c r="A25" s="391">
        <v>3005</v>
      </c>
      <c r="B25" s="391">
        <v>811100</v>
      </c>
      <c r="C25" s="304" t="s">
        <v>350</v>
      </c>
      <c r="D25" s="305"/>
      <c r="E25" s="305"/>
    </row>
    <row r="26" spans="1:5" ht="15.75" customHeight="1">
      <c r="A26" s="318">
        <v>3006</v>
      </c>
      <c r="B26" s="318">
        <v>812000</v>
      </c>
      <c r="C26" s="299" t="s">
        <v>1317</v>
      </c>
      <c r="D26" s="300">
        <f>D27</f>
        <v>0</v>
      </c>
      <c r="E26" s="300">
        <f>E27</f>
        <v>0</v>
      </c>
    </row>
    <row r="27" spans="1:5" ht="15.75" customHeight="1">
      <c r="A27" s="391">
        <v>3007</v>
      </c>
      <c r="B27" s="391">
        <v>812100</v>
      </c>
      <c r="C27" s="304" t="s">
        <v>351</v>
      </c>
      <c r="D27" s="305"/>
      <c r="E27" s="305"/>
    </row>
    <row r="28" spans="1:5" ht="24">
      <c r="A28" s="318">
        <v>3008</v>
      </c>
      <c r="B28" s="318">
        <v>813000</v>
      </c>
      <c r="C28" s="299" t="s">
        <v>1318</v>
      </c>
      <c r="D28" s="300">
        <f>D29</f>
        <v>0</v>
      </c>
      <c r="E28" s="300">
        <f>E29</f>
        <v>0</v>
      </c>
    </row>
    <row r="29" spans="1:5" ht="15.75" customHeight="1">
      <c r="A29" s="391">
        <v>3009</v>
      </c>
      <c r="B29" s="391">
        <v>813100</v>
      </c>
      <c r="C29" s="304" t="s">
        <v>407</v>
      </c>
      <c r="D29" s="305"/>
      <c r="E29" s="305"/>
    </row>
    <row r="30" spans="1:5" ht="15.75" customHeight="1">
      <c r="A30" s="318">
        <v>3010</v>
      </c>
      <c r="B30" s="318">
        <v>820000</v>
      </c>
      <c r="C30" s="299" t="s">
        <v>1319</v>
      </c>
      <c r="D30" s="300">
        <f>D31+D33+D35</f>
        <v>0</v>
      </c>
      <c r="E30" s="300">
        <f>E31+E33+E35</f>
        <v>0</v>
      </c>
    </row>
    <row r="31" spans="1:5" ht="15.75" customHeight="1">
      <c r="A31" s="318">
        <v>3011</v>
      </c>
      <c r="B31" s="318">
        <v>821000</v>
      </c>
      <c r="C31" s="299" t="s">
        <v>1320</v>
      </c>
      <c r="D31" s="300">
        <f>D32</f>
        <v>0</v>
      </c>
      <c r="E31" s="300">
        <f>E32</f>
        <v>0</v>
      </c>
    </row>
    <row r="32" spans="1:5" ht="15.75" customHeight="1">
      <c r="A32" s="391">
        <v>3012</v>
      </c>
      <c r="B32" s="391">
        <v>821100</v>
      </c>
      <c r="C32" s="304" t="s">
        <v>340</v>
      </c>
      <c r="D32" s="305"/>
      <c r="E32" s="305"/>
    </row>
    <row r="33" spans="1:5" ht="24">
      <c r="A33" s="318">
        <v>3013</v>
      </c>
      <c r="B33" s="318">
        <v>822000</v>
      </c>
      <c r="C33" s="299" t="s">
        <v>1321</v>
      </c>
      <c r="D33" s="300">
        <f>D34</f>
        <v>0</v>
      </c>
      <c r="E33" s="300">
        <f>E34</f>
        <v>0</v>
      </c>
    </row>
    <row r="34" spans="1:5" ht="15.75" customHeight="1">
      <c r="A34" s="391">
        <v>3014</v>
      </c>
      <c r="B34" s="391">
        <v>822100</v>
      </c>
      <c r="C34" s="304" t="s">
        <v>341</v>
      </c>
      <c r="D34" s="305"/>
      <c r="E34" s="305"/>
    </row>
    <row r="35" spans="1:5" ht="24">
      <c r="A35" s="318">
        <v>3015</v>
      </c>
      <c r="B35" s="318">
        <v>823000</v>
      </c>
      <c r="C35" s="299" t="s">
        <v>1322</v>
      </c>
      <c r="D35" s="300">
        <f>D36</f>
        <v>0</v>
      </c>
      <c r="E35" s="300">
        <f>E36</f>
        <v>0</v>
      </c>
    </row>
    <row r="36" spans="1:5" ht="15.75" customHeight="1">
      <c r="A36" s="391">
        <v>3016</v>
      </c>
      <c r="B36" s="391">
        <v>823100</v>
      </c>
      <c r="C36" s="304" t="s">
        <v>342</v>
      </c>
      <c r="D36" s="305"/>
      <c r="E36" s="305"/>
    </row>
    <row r="37" spans="1:5" ht="15.75" customHeight="1">
      <c r="A37" s="318">
        <v>3017</v>
      </c>
      <c r="B37" s="318">
        <v>830000</v>
      </c>
      <c r="C37" s="299" t="s">
        <v>1323</v>
      </c>
      <c r="D37" s="300">
        <f>D38</f>
        <v>0</v>
      </c>
      <c r="E37" s="300">
        <f>E38</f>
        <v>0</v>
      </c>
    </row>
    <row r="38" spans="1:5" ht="15.75" customHeight="1">
      <c r="A38" s="318">
        <v>3018</v>
      </c>
      <c r="B38" s="318">
        <v>831000</v>
      </c>
      <c r="C38" s="299" t="s">
        <v>1324</v>
      </c>
      <c r="D38" s="300">
        <f>D39</f>
        <v>0</v>
      </c>
      <c r="E38" s="300">
        <f>E39</f>
        <v>0</v>
      </c>
    </row>
    <row r="39" spans="1:5" ht="15.75" customHeight="1">
      <c r="A39" s="391">
        <v>3019</v>
      </c>
      <c r="B39" s="391">
        <v>831100</v>
      </c>
      <c r="C39" s="304" t="s">
        <v>218</v>
      </c>
      <c r="D39" s="305"/>
      <c r="E39" s="305"/>
    </row>
    <row r="40" spans="1:5" ht="24">
      <c r="A40" s="318">
        <v>3020</v>
      </c>
      <c r="B40" s="318">
        <v>840000</v>
      </c>
      <c r="C40" s="299" t="s">
        <v>1325</v>
      </c>
      <c r="D40" s="300">
        <f>D41+D43+D45</f>
        <v>0</v>
      </c>
      <c r="E40" s="300">
        <f>E41+E43+E45</f>
        <v>0</v>
      </c>
    </row>
    <row r="41" spans="1:5" ht="15.75" customHeight="1">
      <c r="A41" s="318">
        <v>3021</v>
      </c>
      <c r="B41" s="318">
        <v>841000</v>
      </c>
      <c r="C41" s="299" t="s">
        <v>1326</v>
      </c>
      <c r="D41" s="300">
        <f>D42</f>
        <v>0</v>
      </c>
      <c r="E41" s="300">
        <f>E42</f>
        <v>0</v>
      </c>
    </row>
    <row r="42" spans="1:5" ht="15.75" customHeight="1">
      <c r="A42" s="391">
        <v>3022</v>
      </c>
      <c r="B42" s="391">
        <v>841100</v>
      </c>
      <c r="C42" s="304" t="s">
        <v>219</v>
      </c>
      <c r="D42" s="305"/>
      <c r="E42" s="305"/>
    </row>
    <row r="43" spans="1:5" ht="15.75" customHeight="1">
      <c r="A43" s="318">
        <v>3023</v>
      </c>
      <c r="B43" s="318">
        <v>842000</v>
      </c>
      <c r="C43" s="299" t="s">
        <v>1327</v>
      </c>
      <c r="D43" s="300">
        <f>D44</f>
        <v>0</v>
      </c>
      <c r="E43" s="300">
        <f>E44</f>
        <v>0</v>
      </c>
    </row>
    <row r="44" spans="1:5" ht="15.75" customHeight="1">
      <c r="A44" s="391">
        <v>3024</v>
      </c>
      <c r="B44" s="391">
        <v>842100</v>
      </c>
      <c r="C44" s="304" t="s">
        <v>220</v>
      </c>
      <c r="D44" s="305"/>
      <c r="E44" s="305"/>
    </row>
    <row r="45" spans="1:5" ht="15.75" customHeight="1">
      <c r="A45" s="318">
        <v>3025</v>
      </c>
      <c r="B45" s="318">
        <v>843000</v>
      </c>
      <c r="C45" s="299" t="s">
        <v>1328</v>
      </c>
      <c r="D45" s="300">
        <f>D46</f>
        <v>0</v>
      </c>
      <c r="E45" s="300">
        <f>E46</f>
        <v>0</v>
      </c>
    </row>
    <row r="46" spans="1:5" ht="15.75" customHeight="1">
      <c r="A46" s="391">
        <v>3026</v>
      </c>
      <c r="B46" s="391">
        <v>843100</v>
      </c>
      <c r="C46" s="304" t="s">
        <v>221</v>
      </c>
      <c r="D46" s="305"/>
      <c r="E46" s="305"/>
    </row>
    <row r="47" spans="1:5" ht="24">
      <c r="A47" s="318">
        <v>3027</v>
      </c>
      <c r="B47" s="318">
        <v>900000</v>
      </c>
      <c r="C47" s="299" t="s">
        <v>1329</v>
      </c>
      <c r="D47" s="300">
        <f>D48+D67</f>
        <v>0</v>
      </c>
      <c r="E47" s="300">
        <f>E48+E67</f>
        <v>0</v>
      </c>
    </row>
    <row r="48" spans="1:5" ht="12.75">
      <c r="A48" s="318">
        <v>3028</v>
      </c>
      <c r="B48" s="318">
        <v>910000</v>
      </c>
      <c r="C48" s="299" t="s">
        <v>1330</v>
      </c>
      <c r="D48" s="300">
        <f>D49+D59</f>
        <v>0</v>
      </c>
      <c r="E48" s="300">
        <f>E49+E59</f>
        <v>0</v>
      </c>
    </row>
    <row r="49" spans="1:5" ht="24">
      <c r="A49" s="318">
        <v>3029</v>
      </c>
      <c r="B49" s="318">
        <v>911000</v>
      </c>
      <c r="C49" s="299" t="s">
        <v>1331</v>
      </c>
      <c r="D49" s="300">
        <f>SUM(D50:D58)</f>
        <v>0</v>
      </c>
      <c r="E49" s="300">
        <f>SUM(E50:E58)</f>
        <v>0</v>
      </c>
    </row>
    <row r="50" spans="1:5" ht="24">
      <c r="A50" s="391">
        <v>3030</v>
      </c>
      <c r="B50" s="391">
        <v>911100</v>
      </c>
      <c r="C50" s="304" t="s">
        <v>463</v>
      </c>
      <c r="D50" s="305"/>
      <c r="E50" s="305"/>
    </row>
    <row r="51" spans="1:5" ht="12.75">
      <c r="A51" s="391">
        <v>3031</v>
      </c>
      <c r="B51" s="391">
        <v>911200</v>
      </c>
      <c r="C51" s="304" t="s">
        <v>464</v>
      </c>
      <c r="D51" s="305"/>
      <c r="E51" s="305"/>
    </row>
    <row r="52" spans="1:5" ht="24">
      <c r="A52" s="391">
        <v>3032</v>
      </c>
      <c r="B52" s="391">
        <v>911300</v>
      </c>
      <c r="C52" s="304" t="s">
        <v>465</v>
      </c>
      <c r="D52" s="305"/>
      <c r="E52" s="305"/>
    </row>
    <row r="53" spans="1:5" ht="12.75">
      <c r="A53" s="391">
        <v>3033</v>
      </c>
      <c r="B53" s="391">
        <v>911400</v>
      </c>
      <c r="C53" s="304" t="s">
        <v>466</v>
      </c>
      <c r="D53" s="305"/>
      <c r="E53" s="305"/>
    </row>
    <row r="54" spans="1:5" ht="12.75">
      <c r="A54" s="391">
        <v>3034</v>
      </c>
      <c r="B54" s="391">
        <v>911500</v>
      </c>
      <c r="C54" s="304" t="s">
        <v>1332</v>
      </c>
      <c r="D54" s="305"/>
      <c r="E54" s="305"/>
    </row>
    <row r="55" spans="1:5" ht="12.75">
      <c r="A55" s="391">
        <v>3035</v>
      </c>
      <c r="B55" s="391">
        <v>911600</v>
      </c>
      <c r="C55" s="304" t="s">
        <v>408</v>
      </c>
      <c r="D55" s="305"/>
      <c r="E55" s="305"/>
    </row>
    <row r="56" spans="1:5" ht="12.75">
      <c r="A56" s="391">
        <v>3036</v>
      </c>
      <c r="B56" s="391">
        <v>911700</v>
      </c>
      <c r="C56" s="304" t="s">
        <v>467</v>
      </c>
      <c r="D56" s="305"/>
      <c r="E56" s="305"/>
    </row>
    <row r="57" spans="1:5" ht="12.75">
      <c r="A57" s="391">
        <v>3037</v>
      </c>
      <c r="B57" s="391">
        <v>911800</v>
      </c>
      <c r="C57" s="304" t="s">
        <v>468</v>
      </c>
      <c r="D57" s="305"/>
      <c r="E57" s="305"/>
    </row>
    <row r="58" spans="1:5" ht="12.75">
      <c r="A58" s="391">
        <v>3038</v>
      </c>
      <c r="B58" s="391">
        <v>911900</v>
      </c>
      <c r="C58" s="304" t="s">
        <v>1625</v>
      </c>
      <c r="D58" s="305"/>
      <c r="E58" s="305"/>
    </row>
    <row r="59" spans="1:5" ht="24">
      <c r="A59" s="318">
        <v>3039</v>
      </c>
      <c r="B59" s="318">
        <v>912000</v>
      </c>
      <c r="C59" s="299" t="s">
        <v>1333</v>
      </c>
      <c r="D59" s="300">
        <f>SUM(D60:D66)</f>
        <v>0</v>
      </c>
      <c r="E59" s="300">
        <f>SUM(E60:E66)</f>
        <v>0</v>
      </c>
    </row>
    <row r="60" spans="1:5" ht="24">
      <c r="A60" s="391">
        <v>3040</v>
      </c>
      <c r="B60" s="391">
        <v>912100</v>
      </c>
      <c r="C60" s="304" t="s">
        <v>1334</v>
      </c>
      <c r="D60" s="305"/>
      <c r="E60" s="305"/>
    </row>
    <row r="61" spans="1:5" ht="12.75">
      <c r="A61" s="391">
        <v>3041</v>
      </c>
      <c r="B61" s="391">
        <v>912200</v>
      </c>
      <c r="C61" s="304" t="s">
        <v>1626</v>
      </c>
      <c r="D61" s="305"/>
      <c r="E61" s="305"/>
    </row>
    <row r="62" spans="1:5" ht="12.75">
      <c r="A62" s="391">
        <v>3042</v>
      </c>
      <c r="B62" s="391">
        <v>912300</v>
      </c>
      <c r="C62" s="304" t="s">
        <v>1627</v>
      </c>
      <c r="D62" s="305"/>
      <c r="E62" s="305"/>
    </row>
    <row r="63" spans="1:5" ht="12.75">
      <c r="A63" s="391">
        <v>3043</v>
      </c>
      <c r="B63" s="391">
        <v>912400</v>
      </c>
      <c r="C63" s="304" t="s">
        <v>1335</v>
      </c>
      <c r="D63" s="305"/>
      <c r="E63" s="305"/>
    </row>
    <row r="64" spans="1:5" ht="12.75">
      <c r="A64" s="391">
        <v>3044</v>
      </c>
      <c r="B64" s="391">
        <v>912500</v>
      </c>
      <c r="C64" s="304" t="s">
        <v>1002</v>
      </c>
      <c r="D64" s="305"/>
      <c r="E64" s="305"/>
    </row>
    <row r="65" spans="1:5" ht="12.75">
      <c r="A65" s="391">
        <v>3045</v>
      </c>
      <c r="B65" s="391">
        <v>912600</v>
      </c>
      <c r="C65" s="304" t="s">
        <v>1003</v>
      </c>
      <c r="D65" s="305"/>
      <c r="E65" s="305"/>
    </row>
    <row r="66" spans="1:5" ht="12.75">
      <c r="A66" s="391">
        <v>3046</v>
      </c>
      <c r="B66" s="391">
        <v>912900</v>
      </c>
      <c r="C66" s="304" t="s">
        <v>1004</v>
      </c>
      <c r="D66" s="305"/>
      <c r="E66" s="305"/>
    </row>
    <row r="67" spans="1:5" ht="24">
      <c r="A67" s="392">
        <v>3047</v>
      </c>
      <c r="B67" s="318">
        <v>920000</v>
      </c>
      <c r="C67" s="299" t="s">
        <v>1336</v>
      </c>
      <c r="D67" s="300">
        <f>D68+D78</f>
        <v>0</v>
      </c>
      <c r="E67" s="300">
        <f>E68+E78</f>
        <v>0</v>
      </c>
    </row>
    <row r="68" spans="1:5" ht="24">
      <c r="A68" s="392">
        <v>3048</v>
      </c>
      <c r="B68" s="318">
        <v>921000</v>
      </c>
      <c r="C68" s="299" t="s">
        <v>1337</v>
      </c>
      <c r="D68" s="300">
        <f>SUM(D69:D77)</f>
        <v>0</v>
      </c>
      <c r="E68" s="300">
        <f>SUM(E69:E77)</f>
        <v>0</v>
      </c>
    </row>
    <row r="69" spans="1:5" ht="24">
      <c r="A69" s="391">
        <v>3049</v>
      </c>
      <c r="B69" s="391">
        <v>921100</v>
      </c>
      <c r="C69" s="304" t="s">
        <v>1005</v>
      </c>
      <c r="D69" s="305"/>
      <c r="E69" s="305"/>
    </row>
    <row r="70" spans="1:5" ht="12.75">
      <c r="A70" s="391">
        <v>3050</v>
      </c>
      <c r="B70" s="391">
        <v>921200</v>
      </c>
      <c r="C70" s="304" t="s">
        <v>1006</v>
      </c>
      <c r="D70" s="305"/>
      <c r="E70" s="305"/>
    </row>
    <row r="71" spans="1:5" ht="24">
      <c r="A71" s="391">
        <v>3051</v>
      </c>
      <c r="B71" s="391">
        <v>921300</v>
      </c>
      <c r="C71" s="304" t="s">
        <v>1007</v>
      </c>
      <c r="D71" s="305"/>
      <c r="E71" s="305"/>
    </row>
    <row r="72" spans="1:5" ht="24">
      <c r="A72" s="391">
        <v>3052</v>
      </c>
      <c r="B72" s="391">
        <v>921400</v>
      </c>
      <c r="C72" s="304" t="s">
        <v>1338</v>
      </c>
      <c r="D72" s="305"/>
      <c r="E72" s="305"/>
    </row>
    <row r="73" spans="1:5" ht="24">
      <c r="A73" s="391">
        <v>3053</v>
      </c>
      <c r="B73" s="391">
        <v>921500</v>
      </c>
      <c r="C73" s="304" t="s">
        <v>1252</v>
      </c>
      <c r="D73" s="305"/>
      <c r="E73" s="305"/>
    </row>
    <row r="74" spans="1:5" ht="24">
      <c r="A74" s="391">
        <v>3054</v>
      </c>
      <c r="B74" s="391">
        <v>921600</v>
      </c>
      <c r="C74" s="304" t="s">
        <v>469</v>
      </c>
      <c r="D74" s="305"/>
      <c r="E74" s="305"/>
    </row>
    <row r="75" spans="1:5" ht="24">
      <c r="A75" s="391">
        <v>3055</v>
      </c>
      <c r="B75" s="391">
        <v>921700</v>
      </c>
      <c r="C75" s="304" t="s">
        <v>1758</v>
      </c>
      <c r="D75" s="305"/>
      <c r="E75" s="305"/>
    </row>
    <row r="76" spans="1:5" ht="24">
      <c r="A76" s="391">
        <v>3056</v>
      </c>
      <c r="B76" s="391">
        <v>921800</v>
      </c>
      <c r="C76" s="304" t="s">
        <v>1759</v>
      </c>
      <c r="D76" s="305"/>
      <c r="E76" s="305"/>
    </row>
    <row r="77" spans="1:5" ht="12.75">
      <c r="A77" s="391">
        <v>3057</v>
      </c>
      <c r="B77" s="391">
        <v>921900</v>
      </c>
      <c r="C77" s="304" t="s">
        <v>1474</v>
      </c>
      <c r="D77" s="305"/>
      <c r="E77" s="305"/>
    </row>
    <row r="78" spans="1:5" ht="24">
      <c r="A78" s="392">
        <v>3058</v>
      </c>
      <c r="B78" s="318">
        <v>922000</v>
      </c>
      <c r="C78" s="299" t="s">
        <v>1339</v>
      </c>
      <c r="D78" s="300">
        <f>SUM(D79:D86)</f>
        <v>0</v>
      </c>
      <c r="E78" s="300">
        <f>SUM(E79:E86)</f>
        <v>0</v>
      </c>
    </row>
    <row r="79" spans="1:5" ht="24">
      <c r="A79" s="391">
        <v>3059</v>
      </c>
      <c r="B79" s="391">
        <v>922100</v>
      </c>
      <c r="C79" s="304" t="s">
        <v>1475</v>
      </c>
      <c r="D79" s="305"/>
      <c r="E79" s="305"/>
    </row>
    <row r="80" spans="1:5" ht="12.75">
      <c r="A80" s="391">
        <v>3060</v>
      </c>
      <c r="B80" s="391">
        <v>922200</v>
      </c>
      <c r="C80" s="304" t="s">
        <v>1476</v>
      </c>
      <c r="D80" s="305"/>
      <c r="E80" s="305"/>
    </row>
    <row r="81" spans="1:5" ht="24">
      <c r="A81" s="391">
        <v>3061</v>
      </c>
      <c r="B81" s="391">
        <v>922300</v>
      </c>
      <c r="C81" s="304" t="s">
        <v>1533</v>
      </c>
      <c r="D81" s="305"/>
      <c r="E81" s="305"/>
    </row>
    <row r="82" spans="1:5" ht="24">
      <c r="A82" s="391">
        <v>3062</v>
      </c>
      <c r="B82" s="391">
        <v>922400</v>
      </c>
      <c r="C82" s="304" t="s">
        <v>1534</v>
      </c>
      <c r="D82" s="305"/>
      <c r="E82" s="305"/>
    </row>
    <row r="83" spans="1:5" ht="24">
      <c r="A83" s="391">
        <v>3063</v>
      </c>
      <c r="B83" s="391">
        <v>922500</v>
      </c>
      <c r="C83" s="304" t="s">
        <v>1631</v>
      </c>
      <c r="D83" s="305"/>
      <c r="E83" s="305"/>
    </row>
    <row r="84" spans="1:5" ht="24">
      <c r="A84" s="391">
        <v>3064</v>
      </c>
      <c r="B84" s="391">
        <v>922600</v>
      </c>
      <c r="C84" s="304" t="s">
        <v>423</v>
      </c>
      <c r="D84" s="305"/>
      <c r="E84" s="305"/>
    </row>
    <row r="85" spans="1:5" ht="12.75">
      <c r="A85" s="391">
        <v>3065</v>
      </c>
      <c r="B85" s="391">
        <v>922700</v>
      </c>
      <c r="C85" s="304" t="s">
        <v>424</v>
      </c>
      <c r="D85" s="305"/>
      <c r="E85" s="305"/>
    </row>
    <row r="86" spans="1:5" ht="12.75">
      <c r="A86" s="391">
        <v>3066</v>
      </c>
      <c r="B86" s="391">
        <v>922800</v>
      </c>
      <c r="C86" s="304" t="s">
        <v>1253</v>
      </c>
      <c r="D86" s="305"/>
      <c r="E86" s="305"/>
    </row>
    <row r="87" spans="1:5" ht="12.75">
      <c r="A87" s="392">
        <v>3067</v>
      </c>
      <c r="B87" s="318"/>
      <c r="C87" s="299" t="s">
        <v>1340</v>
      </c>
      <c r="D87" s="300">
        <f>D88+D134</f>
        <v>18158</v>
      </c>
      <c r="E87" s="300">
        <f>E88+E134</f>
        <v>3867</v>
      </c>
    </row>
    <row r="88" spans="1:5" ht="24">
      <c r="A88" s="392">
        <v>3068</v>
      </c>
      <c r="B88" s="318">
        <v>500000</v>
      </c>
      <c r="C88" s="299" t="s">
        <v>1341</v>
      </c>
      <c r="D88" s="300">
        <f>D89+D111+D120+D123+D131</f>
        <v>18158</v>
      </c>
      <c r="E88" s="300">
        <f>E89+E111+E120+E123+E131</f>
        <v>3867</v>
      </c>
    </row>
    <row r="89" spans="1:5" ht="12.75">
      <c r="A89" s="392">
        <v>3069</v>
      </c>
      <c r="B89" s="318">
        <v>510000</v>
      </c>
      <c r="C89" s="299" t="s">
        <v>1342</v>
      </c>
      <c r="D89" s="300">
        <f>D90+D95+D105+D107+D109</f>
        <v>18158</v>
      </c>
      <c r="E89" s="300">
        <f>E90+E95+E105+E107+E109</f>
        <v>3867</v>
      </c>
    </row>
    <row r="90" spans="1:5" ht="12.75">
      <c r="A90" s="392">
        <v>3070</v>
      </c>
      <c r="B90" s="318">
        <v>511000</v>
      </c>
      <c r="C90" s="299" t="s">
        <v>1343</v>
      </c>
      <c r="D90" s="300">
        <f>SUM(D91:D94)</f>
        <v>200</v>
      </c>
      <c r="E90" s="300">
        <f>SUM(E91:E94)</f>
        <v>440</v>
      </c>
    </row>
    <row r="91" spans="1:5" ht="12.75">
      <c r="A91" s="391">
        <v>3071</v>
      </c>
      <c r="B91" s="391">
        <v>511100</v>
      </c>
      <c r="C91" s="304" t="s">
        <v>343</v>
      </c>
      <c r="D91" s="305"/>
      <c r="E91" s="305"/>
    </row>
    <row r="92" spans="1:5" ht="12.75">
      <c r="A92" s="391">
        <v>3072</v>
      </c>
      <c r="B92" s="391">
        <v>511200</v>
      </c>
      <c r="C92" s="304" t="s">
        <v>344</v>
      </c>
      <c r="D92" s="305"/>
      <c r="E92" s="305"/>
    </row>
    <row r="93" spans="1:5" ht="12.75">
      <c r="A93" s="391">
        <v>3073</v>
      </c>
      <c r="B93" s="391">
        <v>511300</v>
      </c>
      <c r="C93" s="304" t="s">
        <v>345</v>
      </c>
      <c r="D93" s="305"/>
      <c r="E93" s="305"/>
    </row>
    <row r="94" spans="1:5" ht="12.75">
      <c r="A94" s="391">
        <v>3074</v>
      </c>
      <c r="B94" s="391">
        <v>511400</v>
      </c>
      <c r="C94" s="304" t="s">
        <v>346</v>
      </c>
      <c r="D94" s="305">
        <v>200</v>
      </c>
      <c r="E94" s="305">
        <v>440</v>
      </c>
    </row>
    <row r="95" spans="1:5" ht="12.75">
      <c r="A95" s="392">
        <v>3075</v>
      </c>
      <c r="B95" s="318">
        <v>512000</v>
      </c>
      <c r="C95" s="299" t="s">
        <v>1344</v>
      </c>
      <c r="D95" s="300">
        <f>SUM(D96:D104)</f>
        <v>17958</v>
      </c>
      <c r="E95" s="300">
        <f>SUM(E96:E104)</f>
        <v>3427</v>
      </c>
    </row>
    <row r="96" spans="1:5" ht="12.75">
      <c r="A96" s="391">
        <v>3076</v>
      </c>
      <c r="B96" s="391">
        <v>512100</v>
      </c>
      <c r="C96" s="304" t="s">
        <v>347</v>
      </c>
      <c r="D96" s="305">
        <v>5575</v>
      </c>
      <c r="E96" s="305"/>
    </row>
    <row r="97" spans="1:5" ht="12.75">
      <c r="A97" s="391">
        <v>3077</v>
      </c>
      <c r="B97" s="391">
        <v>512200</v>
      </c>
      <c r="C97" s="304" t="s">
        <v>1615</v>
      </c>
      <c r="D97" s="305">
        <v>975</v>
      </c>
      <c r="E97" s="305">
        <v>719</v>
      </c>
    </row>
    <row r="98" spans="1:5" ht="12.75">
      <c r="A98" s="391">
        <v>3078</v>
      </c>
      <c r="B98" s="391">
        <v>512300</v>
      </c>
      <c r="C98" s="304" t="s">
        <v>1616</v>
      </c>
      <c r="D98" s="305"/>
      <c r="E98" s="305"/>
    </row>
    <row r="99" spans="1:5" ht="12.75">
      <c r="A99" s="391">
        <v>3079</v>
      </c>
      <c r="B99" s="391">
        <v>512400</v>
      </c>
      <c r="C99" s="304" t="s">
        <v>163</v>
      </c>
      <c r="D99" s="305"/>
      <c r="E99" s="305"/>
    </row>
    <row r="100" spans="1:5" ht="12.75">
      <c r="A100" s="391">
        <v>3080</v>
      </c>
      <c r="B100" s="391">
        <v>512500</v>
      </c>
      <c r="C100" s="304" t="s">
        <v>1617</v>
      </c>
      <c r="D100" s="305">
        <v>11408</v>
      </c>
      <c r="E100" s="305">
        <v>2679</v>
      </c>
    </row>
    <row r="101" spans="1:5" ht="12.75">
      <c r="A101" s="391">
        <v>3081</v>
      </c>
      <c r="B101" s="391">
        <v>512600</v>
      </c>
      <c r="C101" s="304" t="s">
        <v>1077</v>
      </c>
      <c r="D101" s="305"/>
      <c r="E101" s="305"/>
    </row>
    <row r="102" spans="1:5" ht="12.75">
      <c r="A102" s="391">
        <v>3082</v>
      </c>
      <c r="B102" s="391">
        <v>512700</v>
      </c>
      <c r="C102" s="304" t="s">
        <v>1535</v>
      </c>
      <c r="D102" s="305"/>
      <c r="E102" s="305"/>
    </row>
    <row r="103" spans="1:5" ht="12.75">
      <c r="A103" s="391">
        <v>3083</v>
      </c>
      <c r="B103" s="391">
        <v>512800</v>
      </c>
      <c r="C103" s="304" t="s">
        <v>1536</v>
      </c>
      <c r="D103" s="305"/>
      <c r="E103" s="305"/>
    </row>
    <row r="104" spans="1:5" ht="24">
      <c r="A104" s="391">
        <v>3084</v>
      </c>
      <c r="B104" s="391">
        <v>512900</v>
      </c>
      <c r="C104" s="304" t="s">
        <v>348</v>
      </c>
      <c r="D104" s="305"/>
      <c r="E104" s="305">
        <v>29</v>
      </c>
    </row>
    <row r="105" spans="1:5" ht="12.75">
      <c r="A105" s="392">
        <v>3085</v>
      </c>
      <c r="B105" s="318">
        <v>513000</v>
      </c>
      <c r="C105" s="299" t="s">
        <v>1345</v>
      </c>
      <c r="D105" s="300">
        <f>D106</f>
        <v>0</v>
      </c>
      <c r="E105" s="300">
        <f>E106</f>
        <v>0</v>
      </c>
    </row>
    <row r="106" spans="1:5" ht="12.75">
      <c r="A106" s="391">
        <v>3086</v>
      </c>
      <c r="B106" s="393">
        <v>513100</v>
      </c>
      <c r="C106" s="394" t="s">
        <v>355</v>
      </c>
      <c r="D106" s="305"/>
      <c r="E106" s="305"/>
    </row>
    <row r="107" spans="1:5" ht="12.75">
      <c r="A107" s="395">
        <v>3087</v>
      </c>
      <c r="B107" s="369">
        <v>514000</v>
      </c>
      <c r="C107" s="370" t="s">
        <v>1346</v>
      </c>
      <c r="D107" s="396">
        <f>D108</f>
        <v>0</v>
      </c>
      <c r="E107" s="396">
        <f>E108</f>
        <v>0</v>
      </c>
    </row>
    <row r="108" spans="1:5" ht="12.75">
      <c r="A108" s="391">
        <v>3088</v>
      </c>
      <c r="B108" s="377">
        <v>514100</v>
      </c>
      <c r="C108" s="368" t="s">
        <v>349</v>
      </c>
      <c r="D108" s="397"/>
      <c r="E108" s="305"/>
    </row>
    <row r="109" spans="1:5" ht="12.75">
      <c r="A109" s="395">
        <v>3089</v>
      </c>
      <c r="B109" s="369">
        <v>515000</v>
      </c>
      <c r="C109" s="370" t="s">
        <v>1347</v>
      </c>
      <c r="D109" s="396">
        <f>D110</f>
        <v>0</v>
      </c>
      <c r="E109" s="396">
        <f>E110</f>
        <v>0</v>
      </c>
    </row>
    <row r="110" spans="1:5" ht="12.75">
      <c r="A110" s="391">
        <v>3090</v>
      </c>
      <c r="B110" s="371">
        <v>515100</v>
      </c>
      <c r="C110" s="366" t="s">
        <v>234</v>
      </c>
      <c r="D110" s="397"/>
      <c r="E110" s="305"/>
    </row>
    <row r="111" spans="1:5" ht="12.75">
      <c r="A111" s="395">
        <v>3091</v>
      </c>
      <c r="B111" s="389">
        <v>520000</v>
      </c>
      <c r="C111" s="398" t="s">
        <v>1348</v>
      </c>
      <c r="D111" s="300">
        <f>D112+D114+D118</f>
        <v>0</v>
      </c>
      <c r="E111" s="300">
        <f>E112+E114+E118</f>
        <v>0</v>
      </c>
    </row>
    <row r="112" spans="1:5" ht="12.75">
      <c r="A112" s="392">
        <v>3092</v>
      </c>
      <c r="B112" s="318">
        <v>521000</v>
      </c>
      <c r="C112" s="299" t="s">
        <v>1349</v>
      </c>
      <c r="D112" s="300">
        <f>D113</f>
        <v>0</v>
      </c>
      <c r="E112" s="300">
        <f>E113</f>
        <v>0</v>
      </c>
    </row>
    <row r="113" spans="1:5" ht="12.75">
      <c r="A113" s="399">
        <v>3093</v>
      </c>
      <c r="B113" s="391">
        <v>521100</v>
      </c>
      <c r="C113" s="304" t="s">
        <v>1766</v>
      </c>
      <c r="D113" s="305"/>
      <c r="E113" s="305"/>
    </row>
    <row r="114" spans="1:5" ht="12.75">
      <c r="A114" s="392">
        <v>3094</v>
      </c>
      <c r="B114" s="318">
        <v>522000</v>
      </c>
      <c r="C114" s="299" t="s">
        <v>1350</v>
      </c>
      <c r="D114" s="300">
        <f>SUM(D115:D117)</f>
        <v>0</v>
      </c>
      <c r="E114" s="300">
        <f>SUM(E115:E117)</f>
        <v>0</v>
      </c>
    </row>
    <row r="115" spans="1:5" ht="12.75">
      <c r="A115" s="399">
        <v>3095</v>
      </c>
      <c r="B115" s="391">
        <v>522100</v>
      </c>
      <c r="C115" s="304" t="s">
        <v>308</v>
      </c>
      <c r="D115" s="305"/>
      <c r="E115" s="305"/>
    </row>
    <row r="116" spans="1:5" ht="12.75">
      <c r="A116" s="391">
        <v>3096</v>
      </c>
      <c r="B116" s="391">
        <v>522200</v>
      </c>
      <c r="C116" s="304" t="s">
        <v>1760</v>
      </c>
      <c r="D116" s="305"/>
      <c r="E116" s="305"/>
    </row>
    <row r="117" spans="1:5" ht="12.75">
      <c r="A117" s="399">
        <v>3097</v>
      </c>
      <c r="B117" s="391">
        <v>522300</v>
      </c>
      <c r="C117" s="304" t="s">
        <v>1761</v>
      </c>
      <c r="D117" s="305"/>
      <c r="E117" s="305"/>
    </row>
    <row r="118" spans="1:5" ht="12.75">
      <c r="A118" s="392">
        <v>3098</v>
      </c>
      <c r="B118" s="318">
        <v>523000</v>
      </c>
      <c r="C118" s="299" t="s">
        <v>1351</v>
      </c>
      <c r="D118" s="300">
        <f>D119</f>
        <v>0</v>
      </c>
      <c r="E118" s="300">
        <f>E119</f>
        <v>0</v>
      </c>
    </row>
    <row r="119" spans="1:5" ht="12.75">
      <c r="A119" s="399">
        <v>3099</v>
      </c>
      <c r="B119" s="391">
        <v>523100</v>
      </c>
      <c r="C119" s="304" t="s">
        <v>1762</v>
      </c>
      <c r="D119" s="305"/>
      <c r="E119" s="305"/>
    </row>
    <row r="120" spans="1:5" ht="12.75">
      <c r="A120" s="392">
        <v>3100</v>
      </c>
      <c r="B120" s="318">
        <v>530000</v>
      </c>
      <c r="C120" s="299" t="s">
        <v>1352</v>
      </c>
      <c r="D120" s="300">
        <f>D121</f>
        <v>0</v>
      </c>
      <c r="E120" s="300">
        <f>E121</f>
        <v>0</v>
      </c>
    </row>
    <row r="121" spans="1:5" ht="12.75">
      <c r="A121" s="395">
        <v>3101</v>
      </c>
      <c r="B121" s="318">
        <v>531000</v>
      </c>
      <c r="C121" s="299" t="s">
        <v>1353</v>
      </c>
      <c r="D121" s="300">
        <f>D122</f>
        <v>0</v>
      </c>
      <c r="E121" s="300">
        <f>E122</f>
        <v>0</v>
      </c>
    </row>
    <row r="122" spans="1:5" ht="12.75">
      <c r="A122" s="391">
        <v>3102</v>
      </c>
      <c r="B122" s="391">
        <v>531100</v>
      </c>
      <c r="C122" s="304" t="s">
        <v>209</v>
      </c>
      <c r="D122" s="305">
        <v>0</v>
      </c>
      <c r="E122" s="305">
        <v>0</v>
      </c>
    </row>
    <row r="123" spans="1:5" ht="12.75">
      <c r="A123" s="399">
        <v>3103</v>
      </c>
      <c r="B123" s="318">
        <v>540000</v>
      </c>
      <c r="C123" s="299" t="s">
        <v>1354</v>
      </c>
      <c r="D123" s="300">
        <f>D124+D126+D128</f>
        <v>0</v>
      </c>
      <c r="E123" s="300">
        <f>E124+E126+E128</f>
        <v>0</v>
      </c>
    </row>
    <row r="124" spans="1:5" ht="12.75">
      <c r="A124" s="392">
        <v>3104</v>
      </c>
      <c r="B124" s="318">
        <v>541000</v>
      </c>
      <c r="C124" s="299" t="s">
        <v>1355</v>
      </c>
      <c r="D124" s="300">
        <f>D125</f>
        <v>0</v>
      </c>
      <c r="E124" s="300">
        <f>E125</f>
        <v>0</v>
      </c>
    </row>
    <row r="125" spans="1:5" ht="12.75">
      <c r="A125" s="399">
        <v>3105</v>
      </c>
      <c r="B125" s="391">
        <v>541100</v>
      </c>
      <c r="C125" s="304" t="s">
        <v>1242</v>
      </c>
      <c r="D125" s="305"/>
      <c r="E125" s="305"/>
    </row>
    <row r="126" spans="1:5" ht="12.75">
      <c r="A126" s="392">
        <v>3106</v>
      </c>
      <c r="B126" s="318">
        <v>542000</v>
      </c>
      <c r="C126" s="299" t="s">
        <v>1356</v>
      </c>
      <c r="D126" s="300">
        <f>D127</f>
        <v>0</v>
      </c>
      <c r="E126" s="300">
        <f>E127</f>
        <v>0</v>
      </c>
    </row>
    <row r="127" spans="1:5" ht="12.75">
      <c r="A127" s="399">
        <v>3107</v>
      </c>
      <c r="B127" s="391">
        <v>542100</v>
      </c>
      <c r="C127" s="304" t="s">
        <v>1763</v>
      </c>
      <c r="D127" s="305"/>
      <c r="E127" s="305"/>
    </row>
    <row r="128" spans="1:5" ht="12.75">
      <c r="A128" s="392">
        <v>3108</v>
      </c>
      <c r="B128" s="318">
        <v>543000</v>
      </c>
      <c r="C128" s="299" t="s">
        <v>1357</v>
      </c>
      <c r="D128" s="300">
        <f>D129+D130</f>
        <v>0</v>
      </c>
      <c r="E128" s="300">
        <f>E129+E130</f>
        <v>0</v>
      </c>
    </row>
    <row r="129" spans="1:5" ht="12.75">
      <c r="A129" s="399">
        <v>3109</v>
      </c>
      <c r="B129" s="391">
        <v>543100</v>
      </c>
      <c r="C129" s="304" t="s">
        <v>1764</v>
      </c>
      <c r="D129" s="305"/>
      <c r="E129" s="305"/>
    </row>
    <row r="130" spans="1:5" ht="12.75">
      <c r="A130" s="391">
        <v>3110</v>
      </c>
      <c r="B130" s="393">
        <v>543200</v>
      </c>
      <c r="C130" s="394" t="s">
        <v>1765</v>
      </c>
      <c r="D130" s="305"/>
      <c r="E130" s="305"/>
    </row>
    <row r="131" spans="1:5" ht="36">
      <c r="A131" s="395">
        <v>3111</v>
      </c>
      <c r="B131" s="369">
        <v>550000</v>
      </c>
      <c r="C131" s="370" t="s">
        <v>1358</v>
      </c>
      <c r="D131" s="396">
        <f>D132</f>
        <v>0</v>
      </c>
      <c r="E131" s="396">
        <f>E132</f>
        <v>0</v>
      </c>
    </row>
    <row r="132" spans="1:5" ht="36">
      <c r="A132" s="392">
        <v>3112</v>
      </c>
      <c r="B132" s="369">
        <v>551000</v>
      </c>
      <c r="C132" s="370" t="s">
        <v>1359</v>
      </c>
      <c r="D132" s="396">
        <f>D133</f>
        <v>0</v>
      </c>
      <c r="E132" s="396">
        <f>E133</f>
        <v>0</v>
      </c>
    </row>
    <row r="133" spans="1:5" ht="24">
      <c r="A133" s="399">
        <v>3113</v>
      </c>
      <c r="B133" s="371">
        <v>551100</v>
      </c>
      <c r="C133" s="366" t="s">
        <v>415</v>
      </c>
      <c r="D133" s="397"/>
      <c r="E133" s="305"/>
    </row>
    <row r="134" spans="1:5" ht="24">
      <c r="A134" s="392">
        <v>3114</v>
      </c>
      <c r="B134" s="389">
        <v>600000</v>
      </c>
      <c r="C134" s="398" t="s">
        <v>1360</v>
      </c>
      <c r="D134" s="300">
        <f>D135+D160</f>
        <v>0</v>
      </c>
      <c r="E134" s="300">
        <f>E135+E160</f>
        <v>0</v>
      </c>
    </row>
    <row r="135" spans="1:5" ht="12.75">
      <c r="A135" s="395">
        <v>3115</v>
      </c>
      <c r="B135" s="318">
        <v>610000</v>
      </c>
      <c r="C135" s="299" t="s">
        <v>1361</v>
      </c>
      <c r="D135" s="300">
        <f>D136+D146+D154+D156+D158</f>
        <v>0</v>
      </c>
      <c r="E135" s="300">
        <f>E136+E146+E154+E156+E158</f>
        <v>0</v>
      </c>
    </row>
    <row r="136" spans="1:5" ht="24">
      <c r="A136" s="392">
        <v>3116</v>
      </c>
      <c r="B136" s="318">
        <v>611000</v>
      </c>
      <c r="C136" s="299" t="s">
        <v>1362</v>
      </c>
      <c r="D136" s="300">
        <f>SUM(D137:D145)</f>
        <v>0</v>
      </c>
      <c r="E136" s="300">
        <f>SUM(E137:E145)</f>
        <v>0</v>
      </c>
    </row>
    <row r="137" spans="1:5" ht="24">
      <c r="A137" s="399">
        <v>3117</v>
      </c>
      <c r="B137" s="391">
        <v>611100</v>
      </c>
      <c r="C137" s="304" t="s">
        <v>1776</v>
      </c>
      <c r="D137" s="305"/>
      <c r="E137" s="305"/>
    </row>
    <row r="138" spans="1:5" ht="12.75">
      <c r="A138" s="391">
        <v>3118</v>
      </c>
      <c r="B138" s="391">
        <v>611200</v>
      </c>
      <c r="C138" s="304" t="s">
        <v>162</v>
      </c>
      <c r="D138" s="305"/>
      <c r="E138" s="305"/>
    </row>
    <row r="139" spans="1:5" ht="24">
      <c r="A139" s="399">
        <v>3119</v>
      </c>
      <c r="B139" s="391">
        <v>611300</v>
      </c>
      <c r="C139" s="304" t="s">
        <v>262</v>
      </c>
      <c r="D139" s="305"/>
      <c r="E139" s="305"/>
    </row>
    <row r="140" spans="1:5" ht="12.75">
      <c r="A140" s="391">
        <v>3120</v>
      </c>
      <c r="B140" s="391">
        <v>611400</v>
      </c>
      <c r="C140" s="304" t="s">
        <v>263</v>
      </c>
      <c r="D140" s="305"/>
      <c r="E140" s="305"/>
    </row>
    <row r="141" spans="1:5" ht="12.75">
      <c r="A141" s="399">
        <v>3121</v>
      </c>
      <c r="B141" s="391">
        <v>611500</v>
      </c>
      <c r="C141" s="304" t="s">
        <v>264</v>
      </c>
      <c r="D141" s="305"/>
      <c r="E141" s="305"/>
    </row>
    <row r="142" spans="1:5" ht="12.75">
      <c r="A142" s="391">
        <v>3122</v>
      </c>
      <c r="B142" s="391">
        <v>611600</v>
      </c>
      <c r="C142" s="304" t="s">
        <v>265</v>
      </c>
      <c r="D142" s="305"/>
      <c r="E142" s="305"/>
    </row>
    <row r="143" spans="1:5" ht="12.75">
      <c r="A143" s="399">
        <v>3123</v>
      </c>
      <c r="B143" s="391">
        <v>611700</v>
      </c>
      <c r="C143" s="304" t="s">
        <v>1363</v>
      </c>
      <c r="D143" s="305"/>
      <c r="E143" s="305"/>
    </row>
    <row r="144" spans="1:5" ht="12.75">
      <c r="A144" s="391">
        <v>3124</v>
      </c>
      <c r="B144" s="391">
        <v>611800</v>
      </c>
      <c r="C144" s="304" t="s">
        <v>266</v>
      </c>
      <c r="D144" s="305"/>
      <c r="E144" s="305"/>
    </row>
    <row r="145" spans="1:5" ht="12.75">
      <c r="A145" s="399">
        <v>3125</v>
      </c>
      <c r="B145" s="391">
        <v>611900</v>
      </c>
      <c r="C145" s="304" t="s">
        <v>1625</v>
      </c>
      <c r="D145" s="305"/>
      <c r="E145" s="305"/>
    </row>
    <row r="146" spans="1:5" ht="24">
      <c r="A146" s="392">
        <v>3126</v>
      </c>
      <c r="B146" s="318">
        <v>612000</v>
      </c>
      <c r="C146" s="299" t="s">
        <v>1364</v>
      </c>
      <c r="D146" s="300">
        <f>SUM(D147:D153)</f>
        <v>0</v>
      </c>
      <c r="E146" s="300">
        <f>SUM(E147:E153)</f>
        <v>0</v>
      </c>
    </row>
    <row r="147" spans="1:5" ht="24">
      <c r="A147" s="399">
        <v>3127</v>
      </c>
      <c r="B147" s="391">
        <v>612100</v>
      </c>
      <c r="C147" s="304" t="s">
        <v>1078</v>
      </c>
      <c r="D147" s="305"/>
      <c r="E147" s="305"/>
    </row>
    <row r="148" spans="1:5" ht="12.75">
      <c r="A148" s="391">
        <v>3128</v>
      </c>
      <c r="B148" s="391">
        <v>612200</v>
      </c>
      <c r="C148" s="304" t="s">
        <v>267</v>
      </c>
      <c r="D148" s="305"/>
      <c r="E148" s="305"/>
    </row>
    <row r="149" spans="1:5" ht="12.75">
      <c r="A149" s="399">
        <v>3129</v>
      </c>
      <c r="B149" s="391">
        <v>612300</v>
      </c>
      <c r="C149" s="304" t="s">
        <v>1537</v>
      </c>
      <c r="D149" s="305"/>
      <c r="E149" s="305"/>
    </row>
    <row r="150" spans="1:5" ht="12.75">
      <c r="A150" s="391">
        <v>3130</v>
      </c>
      <c r="B150" s="391">
        <v>612400</v>
      </c>
      <c r="C150" s="304" t="s">
        <v>1365</v>
      </c>
      <c r="D150" s="305"/>
      <c r="E150" s="305"/>
    </row>
    <row r="151" spans="1:5" ht="12.75">
      <c r="A151" s="399">
        <v>3131</v>
      </c>
      <c r="B151" s="391">
        <v>612500</v>
      </c>
      <c r="C151" s="304" t="s">
        <v>1366</v>
      </c>
      <c r="D151" s="305"/>
      <c r="E151" s="305"/>
    </row>
    <row r="152" spans="1:5" ht="12.75">
      <c r="A152" s="391">
        <v>3132</v>
      </c>
      <c r="B152" s="391">
        <v>612600</v>
      </c>
      <c r="C152" s="304" t="s">
        <v>1538</v>
      </c>
      <c r="D152" s="305"/>
      <c r="E152" s="305"/>
    </row>
    <row r="153" spans="1:5" ht="12.75">
      <c r="A153" s="399">
        <v>3133</v>
      </c>
      <c r="B153" s="391">
        <v>612900</v>
      </c>
      <c r="C153" s="304" t="s">
        <v>1004</v>
      </c>
      <c r="D153" s="305"/>
      <c r="E153" s="305"/>
    </row>
    <row r="154" spans="1:5" ht="12.75">
      <c r="A154" s="392">
        <v>3134</v>
      </c>
      <c r="B154" s="318">
        <v>613000</v>
      </c>
      <c r="C154" s="299" t="s">
        <v>1367</v>
      </c>
      <c r="D154" s="300">
        <f>D155</f>
        <v>0</v>
      </c>
      <c r="E154" s="300">
        <f>E155</f>
        <v>0</v>
      </c>
    </row>
    <row r="155" spans="1:5" ht="12.75">
      <c r="A155" s="399">
        <v>3135</v>
      </c>
      <c r="B155" s="393">
        <v>613100</v>
      </c>
      <c r="C155" s="394" t="s">
        <v>1539</v>
      </c>
      <c r="D155" s="305"/>
      <c r="E155" s="305"/>
    </row>
    <row r="156" spans="1:5" ht="24">
      <c r="A156" s="392">
        <v>3136</v>
      </c>
      <c r="B156" s="369">
        <v>614000</v>
      </c>
      <c r="C156" s="370" t="s">
        <v>1368</v>
      </c>
      <c r="D156" s="396">
        <f>D157</f>
        <v>0</v>
      </c>
      <c r="E156" s="396">
        <f>E157</f>
        <v>0</v>
      </c>
    </row>
    <row r="157" spans="1:5" ht="12.75">
      <c r="A157" s="399">
        <v>3137</v>
      </c>
      <c r="B157" s="371">
        <v>614100</v>
      </c>
      <c r="C157" s="366" t="s">
        <v>1581</v>
      </c>
      <c r="D157" s="397"/>
      <c r="E157" s="305"/>
    </row>
    <row r="158" spans="1:5" ht="24">
      <c r="A158" s="360">
        <v>3138</v>
      </c>
      <c r="B158" s="369">
        <v>615000</v>
      </c>
      <c r="C158" s="370" t="s">
        <v>1369</v>
      </c>
      <c r="D158" s="400">
        <f>D159</f>
        <v>0</v>
      </c>
      <c r="E158" s="400">
        <f>E159</f>
        <v>0</v>
      </c>
    </row>
    <row r="159" spans="1:5" ht="12.75">
      <c r="A159" s="374">
        <v>3139</v>
      </c>
      <c r="B159" s="371">
        <v>615100</v>
      </c>
      <c r="C159" s="366" t="s">
        <v>1079</v>
      </c>
      <c r="D159" s="401"/>
      <c r="E159" s="402"/>
    </row>
    <row r="160" spans="1:5" ht="24">
      <c r="A160" s="392">
        <v>3140</v>
      </c>
      <c r="B160" s="389">
        <v>620000</v>
      </c>
      <c r="C160" s="398" t="s">
        <v>1370</v>
      </c>
      <c r="D160" s="300">
        <f>D161+D171+D180</f>
        <v>0</v>
      </c>
      <c r="E160" s="300">
        <f>E161+E171+E180</f>
        <v>0</v>
      </c>
    </row>
    <row r="161" spans="1:5" ht="24">
      <c r="A161" s="395">
        <v>3141</v>
      </c>
      <c r="B161" s="318">
        <v>621000</v>
      </c>
      <c r="C161" s="299" t="s">
        <v>1371</v>
      </c>
      <c r="D161" s="300">
        <f>SUM(D162:D170)</f>
        <v>0</v>
      </c>
      <c r="E161" s="300">
        <f>SUM(E162:E170)</f>
        <v>0</v>
      </c>
    </row>
    <row r="162" spans="1:5" ht="12.75">
      <c r="A162" s="403">
        <v>3142</v>
      </c>
      <c r="B162" s="391">
        <v>621100</v>
      </c>
      <c r="C162" s="304" t="s">
        <v>1540</v>
      </c>
      <c r="D162" s="305"/>
      <c r="E162" s="305"/>
    </row>
    <row r="163" spans="1:5" ht="12.75">
      <c r="A163" s="399">
        <v>3143</v>
      </c>
      <c r="B163" s="391">
        <v>621200</v>
      </c>
      <c r="C163" s="304" t="s">
        <v>1767</v>
      </c>
      <c r="D163" s="305"/>
      <c r="E163" s="305"/>
    </row>
    <row r="164" spans="1:5" ht="12.75">
      <c r="A164" s="403">
        <v>3144</v>
      </c>
      <c r="B164" s="391">
        <v>621300</v>
      </c>
      <c r="C164" s="304" t="s">
        <v>259</v>
      </c>
      <c r="D164" s="305"/>
      <c r="E164" s="305"/>
    </row>
    <row r="165" spans="1:5" ht="12.75">
      <c r="A165" s="399">
        <v>3145</v>
      </c>
      <c r="B165" s="391">
        <v>621400</v>
      </c>
      <c r="C165" s="304" t="s">
        <v>1582</v>
      </c>
      <c r="D165" s="305"/>
      <c r="E165" s="305"/>
    </row>
    <row r="166" spans="1:5" ht="12.75">
      <c r="A166" s="403">
        <v>3146</v>
      </c>
      <c r="B166" s="391">
        <v>621500</v>
      </c>
      <c r="C166" s="304" t="s">
        <v>1541</v>
      </c>
      <c r="D166" s="305"/>
      <c r="E166" s="305"/>
    </row>
    <row r="167" spans="1:5" ht="12.75">
      <c r="A167" s="399">
        <v>3147</v>
      </c>
      <c r="B167" s="391">
        <v>621600</v>
      </c>
      <c r="C167" s="304" t="s">
        <v>260</v>
      </c>
      <c r="D167" s="305"/>
      <c r="E167" s="305"/>
    </row>
    <row r="168" spans="1:5" ht="12.75">
      <c r="A168" s="403">
        <v>3148</v>
      </c>
      <c r="B168" s="391">
        <v>621700</v>
      </c>
      <c r="C168" s="304" t="s">
        <v>165</v>
      </c>
      <c r="D168" s="305"/>
      <c r="E168" s="305"/>
    </row>
    <row r="169" spans="1:5" ht="12.75">
      <c r="A169" s="399">
        <v>3149</v>
      </c>
      <c r="B169" s="391">
        <v>621800</v>
      </c>
      <c r="C169" s="304" t="s">
        <v>261</v>
      </c>
      <c r="D169" s="305"/>
      <c r="E169" s="305"/>
    </row>
    <row r="170" spans="1:5" ht="12.75">
      <c r="A170" s="403">
        <v>3150</v>
      </c>
      <c r="B170" s="391">
        <v>621900</v>
      </c>
      <c r="C170" s="304" t="s">
        <v>166</v>
      </c>
      <c r="D170" s="305"/>
      <c r="E170" s="305"/>
    </row>
    <row r="171" spans="1:5" ht="24">
      <c r="A171" s="395">
        <v>3151</v>
      </c>
      <c r="B171" s="318">
        <v>622000</v>
      </c>
      <c r="C171" s="299" t="s">
        <v>1372</v>
      </c>
      <c r="D171" s="300">
        <f>SUM(D172:D179)</f>
        <v>0</v>
      </c>
      <c r="E171" s="300">
        <f>SUM(E172:E179)</f>
        <v>0</v>
      </c>
    </row>
    <row r="172" spans="1:5" ht="12.75">
      <c r="A172" s="403">
        <v>3152</v>
      </c>
      <c r="B172" s="391">
        <v>622100</v>
      </c>
      <c r="C172" s="304" t="s">
        <v>167</v>
      </c>
      <c r="D172" s="305"/>
      <c r="E172" s="305"/>
    </row>
    <row r="173" spans="1:5" ht="12.75">
      <c r="A173" s="399">
        <v>3153</v>
      </c>
      <c r="B173" s="391">
        <v>622200</v>
      </c>
      <c r="C173" s="304" t="s">
        <v>416</v>
      </c>
      <c r="D173" s="305"/>
      <c r="E173" s="305"/>
    </row>
    <row r="174" spans="1:5" ht="12.75">
      <c r="A174" s="403">
        <v>3154</v>
      </c>
      <c r="B174" s="391">
        <v>622300</v>
      </c>
      <c r="C174" s="304" t="s">
        <v>417</v>
      </c>
      <c r="D174" s="305"/>
      <c r="E174" s="305"/>
    </row>
    <row r="175" spans="1:5" ht="12.75">
      <c r="A175" s="399">
        <v>3155</v>
      </c>
      <c r="B175" s="391">
        <v>622400</v>
      </c>
      <c r="C175" s="304" t="s">
        <v>418</v>
      </c>
      <c r="D175" s="305"/>
      <c r="E175" s="305"/>
    </row>
    <row r="176" spans="1:5" ht="12.75">
      <c r="A176" s="403">
        <v>3156</v>
      </c>
      <c r="B176" s="391">
        <v>622500</v>
      </c>
      <c r="C176" s="304" t="s">
        <v>419</v>
      </c>
      <c r="D176" s="305"/>
      <c r="E176" s="305"/>
    </row>
    <row r="177" spans="1:5" ht="12.75">
      <c r="A177" s="399">
        <v>3157</v>
      </c>
      <c r="B177" s="391">
        <v>622600</v>
      </c>
      <c r="C177" s="304" t="s">
        <v>169</v>
      </c>
      <c r="D177" s="305"/>
      <c r="E177" s="305"/>
    </row>
    <row r="178" spans="1:5" ht="12.75">
      <c r="A178" s="403">
        <v>3158</v>
      </c>
      <c r="B178" s="393">
        <v>622700</v>
      </c>
      <c r="C178" s="394" t="s">
        <v>168</v>
      </c>
      <c r="D178" s="305"/>
      <c r="E178" s="305"/>
    </row>
    <row r="179" spans="1:5" ht="12.75">
      <c r="A179" s="399">
        <v>3159</v>
      </c>
      <c r="B179" s="371">
        <v>622800</v>
      </c>
      <c r="C179" s="366" t="s">
        <v>1583</v>
      </c>
      <c r="D179" s="397"/>
      <c r="E179" s="305"/>
    </row>
    <row r="180" spans="1:5" ht="36">
      <c r="A180" s="392">
        <v>3160</v>
      </c>
      <c r="B180" s="369">
        <v>623000</v>
      </c>
      <c r="C180" s="370" t="s">
        <v>1373</v>
      </c>
      <c r="D180" s="396">
        <f>D181</f>
        <v>0</v>
      </c>
      <c r="E180" s="396">
        <f>E181</f>
        <v>0</v>
      </c>
    </row>
    <row r="181" spans="1:5" ht="24">
      <c r="A181" s="399">
        <v>3161</v>
      </c>
      <c r="B181" s="371">
        <v>623100</v>
      </c>
      <c r="C181" s="366" t="s">
        <v>1374</v>
      </c>
      <c r="D181" s="397"/>
      <c r="E181" s="305"/>
    </row>
    <row r="182" spans="1:5" ht="12.75">
      <c r="A182" s="392">
        <v>3162</v>
      </c>
      <c r="B182" s="389"/>
      <c r="C182" s="398" t="s">
        <v>1375</v>
      </c>
      <c r="D182" s="300">
        <f>IF(D21-D87&gt;0,D21-D87,0)</f>
        <v>0</v>
      </c>
      <c r="E182" s="300">
        <f>IF(E21-E87&gt;0,E21-E87,0)</f>
        <v>0</v>
      </c>
    </row>
    <row r="183" spans="1:5" ht="12.75">
      <c r="A183" s="395">
        <v>3163</v>
      </c>
      <c r="B183" s="318"/>
      <c r="C183" s="299" t="s">
        <v>1376</v>
      </c>
      <c r="D183" s="300">
        <f>IF(D87-D21&gt;0,D87-D21,0)</f>
        <v>18158</v>
      </c>
      <c r="E183" s="300">
        <f>IF(E87-E21&gt;0,E87-E21,0)</f>
        <v>3867</v>
      </c>
    </row>
    <row r="184" spans="1:5" ht="12.75">
      <c r="A184" s="282"/>
      <c r="B184" s="282"/>
      <c r="C184" s="282"/>
      <c r="D184" s="282"/>
      <c r="E184" s="282"/>
    </row>
    <row r="185" spans="1:5" ht="12.75">
      <c r="A185" s="404" t="s">
        <v>1305</v>
      </c>
      <c r="C185" s="337" t="s">
        <v>1377</v>
      </c>
      <c r="D185" s="588" t="s">
        <v>1378</v>
      </c>
      <c r="E185" s="588"/>
    </row>
    <row r="186" spans="1:5" ht="12.75">
      <c r="A186" s="282"/>
      <c r="B186" s="405"/>
      <c r="C186" s="337" t="s">
        <v>1308</v>
      </c>
      <c r="D186" s="282"/>
      <c r="E186" s="282"/>
    </row>
    <row r="187" spans="1:5" ht="12.75">
      <c r="A187" s="282"/>
      <c r="B187" s="282"/>
      <c r="C187" s="282"/>
      <c r="D187" s="282"/>
      <c r="E187" s="282"/>
    </row>
    <row r="188" spans="1:5" ht="12.75">
      <c r="A188" s="282"/>
      <c r="B188" s="282"/>
      <c r="C188" s="282"/>
      <c r="D188" s="282"/>
      <c r="E188" s="282"/>
    </row>
    <row r="189" spans="1:5" ht="12.75">
      <c r="A189" s="282"/>
      <c r="B189" s="282"/>
      <c r="C189" s="282"/>
      <c r="D189" s="282"/>
      <c r="E189" s="282"/>
    </row>
    <row r="190" spans="1:5" ht="12.75">
      <c r="A190" s="282"/>
      <c r="B190" s="282"/>
      <c r="C190" s="282"/>
      <c r="D190" s="282"/>
      <c r="E190" s="282"/>
    </row>
    <row r="191" spans="1:5" ht="12.75">
      <c r="A191" s="282"/>
      <c r="B191" s="282"/>
      <c r="C191" s="282"/>
      <c r="D191" s="282"/>
      <c r="E191" s="282"/>
    </row>
    <row r="192" spans="1:5" ht="12.75">
      <c r="A192" s="282"/>
      <c r="B192" s="282"/>
      <c r="C192" s="282"/>
      <c r="D192" s="282"/>
      <c r="E192" s="282"/>
    </row>
    <row r="193" spans="1:5" ht="12.75">
      <c r="A193" s="282"/>
      <c r="B193" s="282"/>
      <c r="C193" s="282"/>
      <c r="D193" s="282"/>
      <c r="E193" s="282"/>
    </row>
    <row r="194" spans="1:5" ht="12.75">
      <c r="A194" s="282"/>
      <c r="B194" s="282"/>
      <c r="C194" s="282"/>
      <c r="D194" s="282"/>
      <c r="E194" s="282"/>
    </row>
    <row r="195" spans="1:5" ht="12.75">
      <c r="A195" s="282"/>
      <c r="B195" s="282"/>
      <c r="C195" s="282"/>
      <c r="D195" s="282"/>
      <c r="E195" s="282"/>
    </row>
    <row r="196" spans="1:5" ht="12.75">
      <c r="A196" s="282"/>
      <c r="B196" s="282"/>
      <c r="C196" s="282"/>
      <c r="D196" s="282"/>
      <c r="E196" s="282"/>
    </row>
    <row r="197" spans="1:5" ht="12.75">
      <c r="A197" s="282"/>
      <c r="B197" s="282"/>
      <c r="C197" s="282"/>
      <c r="D197" s="282"/>
      <c r="E197" s="282"/>
    </row>
    <row r="198" spans="1:5" ht="12.75">
      <c r="A198" s="282"/>
      <c r="B198" s="282"/>
      <c r="C198" s="282"/>
      <c r="D198" s="282"/>
      <c r="E198" s="282"/>
    </row>
  </sheetData>
  <sheetProtection password="CB01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SheetLayoutView="130" workbookViewId="0" topLeftCell="A437">
      <selection activeCell="E274" sqref="E274"/>
    </sheetView>
  </sheetViews>
  <sheetFormatPr defaultColWidth="9.140625" defaultRowHeight="12.75"/>
  <cols>
    <col min="1" max="1" width="6.7109375" style="422" customWidth="1"/>
    <col min="2" max="2" width="7.28125" style="333" customWidth="1"/>
    <col min="3" max="3" width="48.57421875" style="333" customWidth="1"/>
    <col min="4" max="4" width="19.421875" style="333" customWidth="1"/>
    <col min="5" max="5" width="19.28125" style="333" customWidth="1"/>
    <col min="6" max="16384" width="9.140625" style="344" customWidth="1"/>
  </cols>
  <sheetData>
    <row r="1" spans="1:5" ht="12.75">
      <c r="A1" s="406"/>
      <c r="B1" s="282"/>
      <c r="C1" s="282"/>
      <c r="D1" s="282"/>
      <c r="E1" s="282"/>
    </row>
    <row r="2" spans="1:5" ht="12.75">
      <c r="A2" s="406"/>
      <c r="B2" s="282"/>
      <c r="C2" s="282"/>
      <c r="D2" s="282"/>
      <c r="E2" s="282"/>
    </row>
    <row r="3" spans="1:5" ht="12.75">
      <c r="A3" s="406"/>
      <c r="B3" s="282"/>
      <c r="C3" s="282"/>
      <c r="D3" s="282"/>
      <c r="E3" s="279" t="s">
        <v>1379</v>
      </c>
    </row>
    <row r="4" spans="1:5" ht="12.75">
      <c r="A4" s="406"/>
      <c r="B4" s="282"/>
      <c r="C4" s="282"/>
      <c r="D4" s="282"/>
      <c r="E4" s="282"/>
    </row>
    <row r="5" spans="1:5" ht="12.75">
      <c r="A5" s="406"/>
      <c r="B5" s="282"/>
      <c r="C5" s="282"/>
      <c r="D5" s="282"/>
      <c r="E5" s="282"/>
    </row>
    <row r="6" spans="1:5" ht="12.75">
      <c r="A6" s="406"/>
      <c r="B6" s="282"/>
      <c r="C6" s="282"/>
      <c r="D6" s="282"/>
      <c r="E6" s="282"/>
    </row>
    <row r="7" spans="1:7" s="277" customFormat="1" ht="36.75" customHeight="1">
      <c r="A7" s="280" t="s">
        <v>428</v>
      </c>
      <c r="B7" s="281"/>
      <c r="C7" s="282"/>
      <c r="D7" s="282"/>
      <c r="E7" s="282"/>
      <c r="F7" s="344"/>
      <c r="G7" s="276"/>
    </row>
    <row r="8" spans="1:7" s="277" customFormat="1" ht="18.75">
      <c r="A8" s="519" t="str">
        <f>NazKorisnika</f>
        <v>ОПШТА БОЛНИЦА ЛЕСКОВАЦ</v>
      </c>
      <c r="B8" s="281"/>
      <c r="C8" s="282"/>
      <c r="D8" s="282"/>
      <c r="E8" s="282"/>
      <c r="F8" s="344"/>
      <c r="G8" s="276"/>
    </row>
    <row r="9" spans="1:7" s="277" customFormat="1" ht="15.75">
      <c r="A9" s="283" t="str">
        <f>"Седиште:   "&amp;biop</f>
        <v>Седиште:   Раде Кончара бр. 9, 16000 Лесковац</v>
      </c>
      <c r="B9" s="274"/>
      <c r="C9" s="284"/>
      <c r="D9" s="517" t="str">
        <f>"Матични број:   "&amp;MatBroj</f>
        <v>Матични број:   17710206</v>
      </c>
      <c r="E9" s="284"/>
      <c r="F9" s="344"/>
      <c r="G9" s="276"/>
    </row>
    <row r="10" spans="1:7" s="277" customFormat="1" ht="15.75">
      <c r="A10" s="283" t="str">
        <f>"ПИБ:   "&amp;bip</f>
        <v>ПИБ:   105030888</v>
      </c>
      <c r="B10" s="274"/>
      <c r="C10" s="284"/>
      <c r="D10" s="518" t="str">
        <f>"Број подрачуна:  "&amp;BrojPodr</f>
        <v>Број подрачуна:  840-767661-22</v>
      </c>
      <c r="E10" s="284"/>
      <c r="F10" s="344"/>
      <c r="G10" s="276"/>
    </row>
    <row r="11" spans="1:7" s="277" customFormat="1" ht="15.75">
      <c r="A11" s="285" t="s">
        <v>429</v>
      </c>
      <c r="B11" s="281"/>
      <c r="C11" s="282"/>
      <c r="D11" s="282"/>
      <c r="E11" s="282"/>
      <c r="F11" s="344"/>
      <c r="G11" s="276"/>
    </row>
    <row r="12" spans="1:7" s="277" customFormat="1" ht="15.75">
      <c r="A12" s="286"/>
      <c r="B12" s="281"/>
      <c r="C12" s="282"/>
      <c r="D12" s="282"/>
      <c r="E12" s="282"/>
      <c r="F12" s="344"/>
      <c r="G12" s="276"/>
    </row>
    <row r="13" spans="1:5" ht="15.75">
      <c r="A13" s="286"/>
      <c r="B13" s="282"/>
      <c r="C13" s="383"/>
      <c r="D13" s="282"/>
      <c r="E13" s="282"/>
    </row>
    <row r="14" spans="1:5" ht="18.75">
      <c r="A14" s="593" t="s">
        <v>1380</v>
      </c>
      <c r="B14" s="593"/>
      <c r="C14" s="593"/>
      <c r="D14" s="593"/>
      <c r="E14" s="593"/>
    </row>
    <row r="15" spans="1:5" ht="12.75">
      <c r="A15" s="596" t="s">
        <v>744</v>
      </c>
      <c r="B15" s="596"/>
      <c r="C15" s="596"/>
      <c r="D15" s="596"/>
      <c r="E15" s="596"/>
    </row>
    <row r="16" spans="1:5" ht="15.75">
      <c r="A16" s="384"/>
      <c r="B16" s="282"/>
      <c r="C16" s="282"/>
      <c r="D16" s="282"/>
      <c r="E16" s="282"/>
    </row>
    <row r="17" spans="1:5" ht="12.75" customHeight="1">
      <c r="A17" s="407"/>
      <c r="B17" s="385"/>
      <c r="C17" s="385"/>
      <c r="D17" s="385"/>
      <c r="E17" s="386" t="s">
        <v>1673</v>
      </c>
    </row>
    <row r="18" spans="1:5" ht="19.5" customHeight="1">
      <c r="A18" s="569" t="s">
        <v>305</v>
      </c>
      <c r="B18" s="569" t="s">
        <v>306</v>
      </c>
      <c r="C18" s="569" t="s">
        <v>307</v>
      </c>
      <c r="D18" s="597" t="s">
        <v>1381</v>
      </c>
      <c r="E18" s="598"/>
    </row>
    <row r="19" spans="1:5" ht="22.5" customHeight="1">
      <c r="A19" s="568"/>
      <c r="B19" s="568"/>
      <c r="C19" s="568"/>
      <c r="D19" s="292" t="s">
        <v>939</v>
      </c>
      <c r="E19" s="292" t="s">
        <v>940</v>
      </c>
    </row>
    <row r="20" spans="1:5" ht="12.75">
      <c r="A20" s="292">
        <v>1</v>
      </c>
      <c r="B20" s="292">
        <v>2</v>
      </c>
      <c r="C20" s="292">
        <v>3</v>
      </c>
      <c r="D20" s="292">
        <v>4</v>
      </c>
      <c r="E20" s="292">
        <v>5</v>
      </c>
    </row>
    <row r="21" spans="1:5" s="390" customFormat="1" ht="15" customHeight="1">
      <c r="A21" s="292">
        <v>4001</v>
      </c>
      <c r="B21" s="292"/>
      <c r="C21" s="315" t="s">
        <v>1382</v>
      </c>
      <c r="D21" s="349">
        <f>D22+D126+D151</f>
        <v>1854277</v>
      </c>
      <c r="E21" s="349">
        <f>E22+E126+E151</f>
        <v>1834852</v>
      </c>
    </row>
    <row r="22" spans="1:5" s="390" customFormat="1" ht="24">
      <c r="A22" s="292">
        <v>4002</v>
      </c>
      <c r="B22" s="292">
        <v>700000</v>
      </c>
      <c r="C22" s="315" t="s">
        <v>1383</v>
      </c>
      <c r="D22" s="349">
        <f>D23+D67+D77+D89+D114+D119+D123</f>
        <v>1854277</v>
      </c>
      <c r="E22" s="349">
        <f>E23+E67+E77+E89+E114+E119+E123</f>
        <v>1834852</v>
      </c>
    </row>
    <row r="23" spans="1:5" s="390" customFormat="1" ht="24">
      <c r="A23" s="292">
        <v>4003</v>
      </c>
      <c r="B23" s="292">
        <v>710000</v>
      </c>
      <c r="C23" s="315" t="s">
        <v>1384</v>
      </c>
      <c r="D23" s="349">
        <f>D24+D28+D30+D37+D43+D50+D53+D60</f>
        <v>0</v>
      </c>
      <c r="E23" s="349">
        <f>E24+E28+E30+E37+E43+E50+E53+E60</f>
        <v>0</v>
      </c>
    </row>
    <row r="24" spans="1:5" s="390" customFormat="1" ht="24">
      <c r="A24" s="292">
        <v>4004</v>
      </c>
      <c r="B24" s="292">
        <v>711000</v>
      </c>
      <c r="C24" s="315" t="s">
        <v>1385</v>
      </c>
      <c r="D24" s="349">
        <f>SUM(D25:D27)</f>
        <v>0</v>
      </c>
      <c r="E24" s="349">
        <f>SUM(E25:E27)</f>
        <v>0</v>
      </c>
    </row>
    <row r="25" spans="1:5" ht="24">
      <c r="A25" s="302">
        <v>4005</v>
      </c>
      <c r="B25" s="302">
        <v>711100</v>
      </c>
      <c r="C25" s="317" t="s">
        <v>97</v>
      </c>
      <c r="D25" s="350"/>
      <c r="E25" s="350"/>
    </row>
    <row r="26" spans="1:5" ht="24">
      <c r="A26" s="302">
        <v>4006</v>
      </c>
      <c r="B26" s="302">
        <v>711200</v>
      </c>
      <c r="C26" s="317" t="s">
        <v>215</v>
      </c>
      <c r="D26" s="350"/>
      <c r="E26" s="350"/>
    </row>
    <row r="27" spans="1:5" ht="24">
      <c r="A27" s="302">
        <v>4007</v>
      </c>
      <c r="B27" s="302">
        <v>711300</v>
      </c>
      <c r="C27" s="317" t="s">
        <v>422</v>
      </c>
      <c r="D27" s="350"/>
      <c r="E27" s="350"/>
    </row>
    <row r="28" spans="1:5" s="390" customFormat="1" ht="15" customHeight="1">
      <c r="A28" s="292">
        <v>4008</v>
      </c>
      <c r="B28" s="292">
        <v>712000</v>
      </c>
      <c r="C28" s="315" t="s">
        <v>1386</v>
      </c>
      <c r="D28" s="349">
        <f>D29</f>
        <v>0</v>
      </c>
      <c r="E28" s="349">
        <f>E29</f>
        <v>0</v>
      </c>
    </row>
    <row r="29" spans="1:5" ht="15" customHeight="1">
      <c r="A29" s="302">
        <v>4009</v>
      </c>
      <c r="B29" s="302">
        <v>712100</v>
      </c>
      <c r="C29" s="317" t="s">
        <v>1052</v>
      </c>
      <c r="D29" s="350"/>
      <c r="E29" s="350"/>
    </row>
    <row r="30" spans="1:5" s="390" customFormat="1" ht="15" customHeight="1">
      <c r="A30" s="292">
        <v>4010</v>
      </c>
      <c r="B30" s="292">
        <v>713000</v>
      </c>
      <c r="C30" s="315" t="s">
        <v>1387</v>
      </c>
      <c r="D30" s="349">
        <f>SUM(D31:D36)</f>
        <v>0</v>
      </c>
      <c r="E30" s="349">
        <f>SUM(E31:E36)</f>
        <v>0</v>
      </c>
    </row>
    <row r="31" spans="1:5" ht="15" customHeight="1">
      <c r="A31" s="302">
        <v>4011</v>
      </c>
      <c r="B31" s="302">
        <v>713100</v>
      </c>
      <c r="C31" s="317" t="s">
        <v>431</v>
      </c>
      <c r="D31" s="350"/>
      <c r="E31" s="350"/>
    </row>
    <row r="32" spans="1:5" ht="15" customHeight="1">
      <c r="A32" s="302">
        <v>4012</v>
      </c>
      <c r="B32" s="302">
        <v>713200</v>
      </c>
      <c r="C32" s="317" t="s">
        <v>432</v>
      </c>
      <c r="D32" s="350"/>
      <c r="E32" s="350"/>
    </row>
    <row r="33" spans="1:5" ht="15" customHeight="1">
      <c r="A33" s="302">
        <v>4013</v>
      </c>
      <c r="B33" s="302">
        <v>713300</v>
      </c>
      <c r="C33" s="317" t="s">
        <v>433</v>
      </c>
      <c r="D33" s="350"/>
      <c r="E33" s="350"/>
    </row>
    <row r="34" spans="1:5" ht="15" customHeight="1">
      <c r="A34" s="302">
        <v>4014</v>
      </c>
      <c r="B34" s="302">
        <v>713400</v>
      </c>
      <c r="C34" s="317" t="s">
        <v>434</v>
      </c>
      <c r="D34" s="350"/>
      <c r="E34" s="350"/>
    </row>
    <row r="35" spans="1:5" ht="15" customHeight="1">
      <c r="A35" s="302">
        <v>4015</v>
      </c>
      <c r="B35" s="302">
        <v>713500</v>
      </c>
      <c r="C35" s="317" t="s">
        <v>216</v>
      </c>
      <c r="D35" s="350"/>
      <c r="E35" s="350"/>
    </row>
    <row r="36" spans="1:5" ht="15" customHeight="1">
      <c r="A36" s="302">
        <v>4016</v>
      </c>
      <c r="B36" s="302">
        <v>713600</v>
      </c>
      <c r="C36" s="317" t="s">
        <v>217</v>
      </c>
      <c r="D36" s="350"/>
      <c r="E36" s="350"/>
    </row>
    <row r="37" spans="1:5" s="390" customFormat="1" ht="15" customHeight="1">
      <c r="A37" s="292">
        <v>4017</v>
      </c>
      <c r="B37" s="292">
        <v>714000</v>
      </c>
      <c r="C37" s="315" t="s">
        <v>1388</v>
      </c>
      <c r="D37" s="349">
        <f>SUM(D38:D42)</f>
        <v>0</v>
      </c>
      <c r="E37" s="349">
        <f>SUM(E38:E42)</f>
        <v>0</v>
      </c>
    </row>
    <row r="38" spans="1:5" ht="15" customHeight="1">
      <c r="A38" s="302">
        <v>4018</v>
      </c>
      <c r="B38" s="302">
        <v>714100</v>
      </c>
      <c r="C38" s="317" t="s">
        <v>270</v>
      </c>
      <c r="D38" s="350"/>
      <c r="E38" s="350"/>
    </row>
    <row r="39" spans="1:5" ht="15" customHeight="1">
      <c r="A39" s="302">
        <v>4019</v>
      </c>
      <c r="B39" s="302">
        <v>714300</v>
      </c>
      <c r="C39" s="317" t="s">
        <v>271</v>
      </c>
      <c r="D39" s="350"/>
      <c r="E39" s="350"/>
    </row>
    <row r="40" spans="1:5" ht="15" customHeight="1">
      <c r="A40" s="302">
        <v>4020</v>
      </c>
      <c r="B40" s="302">
        <v>714400</v>
      </c>
      <c r="C40" s="317" t="s">
        <v>272</v>
      </c>
      <c r="D40" s="350"/>
      <c r="E40" s="350"/>
    </row>
    <row r="41" spans="1:5" ht="24">
      <c r="A41" s="302">
        <v>4021</v>
      </c>
      <c r="B41" s="302">
        <v>714500</v>
      </c>
      <c r="C41" s="317" t="s">
        <v>1624</v>
      </c>
      <c r="D41" s="350"/>
      <c r="E41" s="350"/>
    </row>
    <row r="42" spans="1:5" ht="15" customHeight="1">
      <c r="A42" s="302">
        <v>4022</v>
      </c>
      <c r="B42" s="302">
        <v>714600</v>
      </c>
      <c r="C42" s="317" t="s">
        <v>273</v>
      </c>
      <c r="D42" s="350"/>
      <c r="E42" s="350"/>
    </row>
    <row r="43" spans="1:5" s="390" customFormat="1" ht="24">
      <c r="A43" s="360">
        <v>4023</v>
      </c>
      <c r="B43" s="292">
        <v>715000</v>
      </c>
      <c r="C43" s="315" t="s">
        <v>1389</v>
      </c>
      <c r="D43" s="349">
        <f>SUM(D44:D49)</f>
        <v>0</v>
      </c>
      <c r="E43" s="349">
        <f>SUM(E44:E49)</f>
        <v>0</v>
      </c>
    </row>
    <row r="44" spans="1:5" ht="15" customHeight="1">
      <c r="A44" s="302">
        <v>4024</v>
      </c>
      <c r="B44" s="302">
        <v>715100</v>
      </c>
      <c r="C44" s="317" t="s">
        <v>274</v>
      </c>
      <c r="D44" s="350"/>
      <c r="E44" s="350"/>
    </row>
    <row r="45" spans="1:5" ht="15" customHeight="1">
      <c r="A45" s="302">
        <v>4025</v>
      </c>
      <c r="B45" s="302">
        <v>715200</v>
      </c>
      <c r="C45" s="317" t="s">
        <v>275</v>
      </c>
      <c r="D45" s="350"/>
      <c r="E45" s="350"/>
    </row>
    <row r="46" spans="1:5" ht="15" customHeight="1">
      <c r="A46" s="302">
        <v>4026</v>
      </c>
      <c r="B46" s="302">
        <v>715300</v>
      </c>
      <c r="C46" s="317" t="s">
        <v>276</v>
      </c>
      <c r="D46" s="350"/>
      <c r="E46" s="350"/>
    </row>
    <row r="47" spans="1:5" ht="24">
      <c r="A47" s="302">
        <v>4027</v>
      </c>
      <c r="B47" s="302">
        <v>715400</v>
      </c>
      <c r="C47" s="317" t="s">
        <v>277</v>
      </c>
      <c r="D47" s="350"/>
      <c r="E47" s="350"/>
    </row>
    <row r="48" spans="1:5" ht="15" customHeight="1">
      <c r="A48" s="302">
        <v>4028</v>
      </c>
      <c r="B48" s="302">
        <v>715500</v>
      </c>
      <c r="C48" s="317" t="s">
        <v>278</v>
      </c>
      <c r="D48" s="350"/>
      <c r="E48" s="350"/>
    </row>
    <row r="49" spans="1:5" ht="15" customHeight="1">
      <c r="A49" s="302">
        <v>4029</v>
      </c>
      <c r="B49" s="302">
        <v>715600</v>
      </c>
      <c r="C49" s="317" t="s">
        <v>279</v>
      </c>
      <c r="D49" s="350"/>
      <c r="E49" s="350"/>
    </row>
    <row r="50" spans="1:5" s="390" customFormat="1" ht="15" customHeight="1">
      <c r="A50" s="360">
        <v>4030</v>
      </c>
      <c r="B50" s="292">
        <v>716000</v>
      </c>
      <c r="C50" s="315" t="s">
        <v>1390</v>
      </c>
      <c r="D50" s="349">
        <f>D51+D52</f>
        <v>0</v>
      </c>
      <c r="E50" s="349">
        <f>E51+E52</f>
        <v>0</v>
      </c>
    </row>
    <row r="51" spans="1:5" ht="24">
      <c r="A51" s="302">
        <v>4031</v>
      </c>
      <c r="B51" s="302">
        <v>716100</v>
      </c>
      <c r="C51" s="317" t="s">
        <v>1245</v>
      </c>
      <c r="D51" s="350"/>
      <c r="E51" s="350"/>
    </row>
    <row r="52" spans="1:5" ht="24">
      <c r="A52" s="302">
        <v>4032</v>
      </c>
      <c r="B52" s="372">
        <v>716200</v>
      </c>
      <c r="C52" s="373" t="s">
        <v>1246</v>
      </c>
      <c r="D52" s="350"/>
      <c r="E52" s="350"/>
    </row>
    <row r="53" spans="1:5" s="390" customFormat="1" ht="15" customHeight="1">
      <c r="A53" s="361">
        <v>4033</v>
      </c>
      <c r="B53" s="369">
        <v>717000</v>
      </c>
      <c r="C53" s="370" t="s">
        <v>1391</v>
      </c>
      <c r="D53" s="355">
        <f>SUM(D54:D59)</f>
        <v>0</v>
      </c>
      <c r="E53" s="355">
        <f>SUM(E54:E59)</f>
        <v>0</v>
      </c>
    </row>
    <row r="54" spans="1:5" ht="14.25" customHeight="1">
      <c r="A54" s="356">
        <v>4034</v>
      </c>
      <c r="B54" s="371">
        <v>717100</v>
      </c>
      <c r="C54" s="366" t="s">
        <v>1248</v>
      </c>
      <c r="D54" s="358"/>
      <c r="E54" s="350"/>
    </row>
    <row r="55" spans="1:5" ht="14.25" customHeight="1">
      <c r="A55" s="356">
        <v>4035</v>
      </c>
      <c r="B55" s="371">
        <v>717200</v>
      </c>
      <c r="C55" s="366" t="s">
        <v>1249</v>
      </c>
      <c r="D55" s="358"/>
      <c r="E55" s="350"/>
    </row>
    <row r="56" spans="1:5" ht="14.25" customHeight="1">
      <c r="A56" s="356">
        <v>4036</v>
      </c>
      <c r="B56" s="371">
        <v>717300</v>
      </c>
      <c r="C56" s="366" t="s">
        <v>1542</v>
      </c>
      <c r="D56" s="358"/>
      <c r="E56" s="350"/>
    </row>
    <row r="57" spans="1:5" ht="14.25" customHeight="1">
      <c r="A57" s="356">
        <v>4037</v>
      </c>
      <c r="B57" s="371">
        <v>717400</v>
      </c>
      <c r="C57" s="366" t="s">
        <v>1543</v>
      </c>
      <c r="D57" s="358"/>
      <c r="E57" s="350"/>
    </row>
    <row r="58" spans="1:5" ht="14.25" customHeight="1">
      <c r="A58" s="356">
        <v>4038</v>
      </c>
      <c r="B58" s="371">
        <v>717500</v>
      </c>
      <c r="C58" s="366" t="s">
        <v>1392</v>
      </c>
      <c r="D58" s="358"/>
      <c r="E58" s="350"/>
    </row>
    <row r="59" spans="1:5" ht="14.25" customHeight="1">
      <c r="A59" s="356">
        <v>4039</v>
      </c>
      <c r="B59" s="371">
        <v>717600</v>
      </c>
      <c r="C59" s="366" t="s">
        <v>1545</v>
      </c>
      <c r="D59" s="358"/>
      <c r="E59" s="350"/>
    </row>
    <row r="60" spans="1:5" s="390" customFormat="1" ht="36">
      <c r="A60" s="360">
        <v>4040</v>
      </c>
      <c r="B60" s="295">
        <v>719000</v>
      </c>
      <c r="C60" s="362" t="s">
        <v>1393</v>
      </c>
      <c r="D60" s="349">
        <f>SUM(D61:D66)</f>
        <v>0</v>
      </c>
      <c r="E60" s="349">
        <f>SUM(E61:E66)</f>
        <v>0</v>
      </c>
    </row>
    <row r="61" spans="1:5" ht="24">
      <c r="A61" s="302">
        <v>4041</v>
      </c>
      <c r="B61" s="302">
        <v>719100</v>
      </c>
      <c r="C61" s="317" t="s">
        <v>1613</v>
      </c>
      <c r="D61" s="350"/>
      <c r="E61" s="350"/>
    </row>
    <row r="62" spans="1:5" ht="24">
      <c r="A62" s="302">
        <v>4042</v>
      </c>
      <c r="B62" s="302">
        <v>719200</v>
      </c>
      <c r="C62" s="317" t="s">
        <v>1614</v>
      </c>
      <c r="D62" s="350"/>
      <c r="E62" s="350"/>
    </row>
    <row r="63" spans="1:5" ht="24">
      <c r="A63" s="302">
        <v>4043</v>
      </c>
      <c r="B63" s="302">
        <v>719300</v>
      </c>
      <c r="C63" s="317" t="s">
        <v>280</v>
      </c>
      <c r="D63" s="350"/>
      <c r="E63" s="350"/>
    </row>
    <row r="64" spans="1:5" ht="15" customHeight="1">
      <c r="A64" s="302">
        <v>4044</v>
      </c>
      <c r="B64" s="302">
        <v>719400</v>
      </c>
      <c r="C64" s="317" t="s">
        <v>281</v>
      </c>
      <c r="D64" s="350"/>
      <c r="E64" s="350"/>
    </row>
    <row r="65" spans="1:5" ht="15" customHeight="1">
      <c r="A65" s="302">
        <v>4045</v>
      </c>
      <c r="B65" s="302">
        <v>719500</v>
      </c>
      <c r="C65" s="317" t="s">
        <v>282</v>
      </c>
      <c r="D65" s="350"/>
      <c r="E65" s="350"/>
    </row>
    <row r="66" spans="1:5" ht="15" customHeight="1">
      <c r="A66" s="302">
        <v>4046</v>
      </c>
      <c r="B66" s="302">
        <v>719600</v>
      </c>
      <c r="C66" s="317" t="s">
        <v>1628</v>
      </c>
      <c r="D66" s="350"/>
      <c r="E66" s="350"/>
    </row>
    <row r="67" spans="1:5" s="390" customFormat="1" ht="15" customHeight="1">
      <c r="A67" s="360">
        <v>4047</v>
      </c>
      <c r="B67" s="292">
        <v>720000</v>
      </c>
      <c r="C67" s="315" t="s">
        <v>1394</v>
      </c>
      <c r="D67" s="349">
        <f>D68+D73</f>
        <v>0</v>
      </c>
      <c r="E67" s="349">
        <f>E68+E73</f>
        <v>0</v>
      </c>
    </row>
    <row r="68" spans="1:5" s="390" customFormat="1" ht="24">
      <c r="A68" s="360">
        <v>4048</v>
      </c>
      <c r="B68" s="292">
        <v>721000</v>
      </c>
      <c r="C68" s="315" t="s">
        <v>1395</v>
      </c>
      <c r="D68" s="349">
        <f>SUM(D69:D72)</f>
        <v>0</v>
      </c>
      <c r="E68" s="349">
        <f>SUM(E69:E72)</f>
        <v>0</v>
      </c>
    </row>
    <row r="69" spans="1:5" ht="14.25" customHeight="1">
      <c r="A69" s="302">
        <v>4049</v>
      </c>
      <c r="B69" s="302">
        <v>721100</v>
      </c>
      <c r="C69" s="317" t="s">
        <v>1629</v>
      </c>
      <c r="D69" s="350"/>
      <c r="E69" s="350"/>
    </row>
    <row r="70" spans="1:5" ht="14.25" customHeight="1">
      <c r="A70" s="302">
        <v>4050</v>
      </c>
      <c r="B70" s="302">
        <v>721200</v>
      </c>
      <c r="C70" s="317" t="s">
        <v>406</v>
      </c>
      <c r="D70" s="350"/>
      <c r="E70" s="350"/>
    </row>
    <row r="71" spans="1:5" ht="24">
      <c r="A71" s="302">
        <v>4051</v>
      </c>
      <c r="B71" s="302">
        <v>721300</v>
      </c>
      <c r="C71" s="317" t="s">
        <v>1024</v>
      </c>
      <c r="D71" s="350"/>
      <c r="E71" s="350"/>
    </row>
    <row r="72" spans="1:5" ht="15" customHeight="1">
      <c r="A72" s="302">
        <v>4052</v>
      </c>
      <c r="B72" s="302">
        <v>721400</v>
      </c>
      <c r="C72" s="317" t="s">
        <v>1438</v>
      </c>
      <c r="D72" s="350"/>
      <c r="E72" s="350"/>
    </row>
    <row r="73" spans="1:5" s="390" customFormat="1" ht="15" customHeight="1">
      <c r="A73" s="360">
        <v>4053</v>
      </c>
      <c r="B73" s="294">
        <v>722000</v>
      </c>
      <c r="C73" s="365" t="s">
        <v>1396</v>
      </c>
      <c r="D73" s="349">
        <f>SUM(D74:D76)</f>
        <v>0</v>
      </c>
      <c r="E73" s="349">
        <f>SUM(E74:E76)</f>
        <v>0</v>
      </c>
    </row>
    <row r="74" spans="1:5" ht="15" customHeight="1">
      <c r="A74" s="356">
        <v>4054</v>
      </c>
      <c r="B74" s="371">
        <v>722100</v>
      </c>
      <c r="C74" s="366" t="s">
        <v>1439</v>
      </c>
      <c r="D74" s="358"/>
      <c r="E74" s="350"/>
    </row>
    <row r="75" spans="1:5" ht="15" customHeight="1">
      <c r="A75" s="356">
        <v>4055</v>
      </c>
      <c r="B75" s="371">
        <v>722200</v>
      </c>
      <c r="C75" s="366" t="s">
        <v>1550</v>
      </c>
      <c r="D75" s="358"/>
      <c r="E75" s="350"/>
    </row>
    <row r="76" spans="1:5" ht="15" customHeight="1">
      <c r="A76" s="356">
        <v>4056</v>
      </c>
      <c r="B76" s="371">
        <v>722300</v>
      </c>
      <c r="C76" s="366" t="s">
        <v>1423</v>
      </c>
      <c r="D76" s="358"/>
      <c r="E76" s="350"/>
    </row>
    <row r="77" spans="1:5" s="390" customFormat="1" ht="18.75" customHeight="1">
      <c r="A77" s="360">
        <v>4057</v>
      </c>
      <c r="B77" s="295">
        <v>730000</v>
      </c>
      <c r="C77" s="362" t="s">
        <v>1397</v>
      </c>
      <c r="D77" s="349">
        <f>D78+D81+D86</f>
        <v>2000</v>
      </c>
      <c r="E77" s="349">
        <f>E78+E81+E86</f>
        <v>0</v>
      </c>
    </row>
    <row r="78" spans="1:5" s="390" customFormat="1" ht="15" customHeight="1">
      <c r="A78" s="360">
        <v>4058</v>
      </c>
      <c r="B78" s="292">
        <v>731000</v>
      </c>
      <c r="C78" s="315" t="s">
        <v>1398</v>
      </c>
      <c r="D78" s="349">
        <f>D79+D80</f>
        <v>0</v>
      </c>
      <c r="E78" s="349">
        <f>E79+E80</f>
        <v>0</v>
      </c>
    </row>
    <row r="79" spans="1:5" ht="15" customHeight="1">
      <c r="A79" s="302">
        <v>4059</v>
      </c>
      <c r="B79" s="302">
        <v>731100</v>
      </c>
      <c r="C79" s="317" t="s">
        <v>1424</v>
      </c>
      <c r="D79" s="350"/>
      <c r="E79" s="350"/>
    </row>
    <row r="80" spans="1:5" ht="15" customHeight="1">
      <c r="A80" s="302">
        <v>4060</v>
      </c>
      <c r="B80" s="302">
        <v>731200</v>
      </c>
      <c r="C80" s="317" t="s">
        <v>1425</v>
      </c>
      <c r="D80" s="350"/>
      <c r="E80" s="350"/>
    </row>
    <row r="81" spans="1:5" s="390" customFormat="1" ht="24">
      <c r="A81" s="360">
        <v>4061</v>
      </c>
      <c r="B81" s="292">
        <v>732000</v>
      </c>
      <c r="C81" s="315" t="s">
        <v>1399</v>
      </c>
      <c r="D81" s="349">
        <f>D82+D83+D84+D85</f>
        <v>0</v>
      </c>
      <c r="E81" s="349">
        <f>E82+E83+E84+E85</f>
        <v>0</v>
      </c>
    </row>
    <row r="82" spans="1:5" ht="14.25" customHeight="1">
      <c r="A82" s="302">
        <v>4062</v>
      </c>
      <c r="B82" s="302">
        <v>732100</v>
      </c>
      <c r="C82" s="317" t="s">
        <v>1426</v>
      </c>
      <c r="D82" s="350"/>
      <c r="E82" s="350"/>
    </row>
    <row r="83" spans="1:5" ht="14.25" customHeight="1">
      <c r="A83" s="302">
        <v>4063</v>
      </c>
      <c r="B83" s="302">
        <v>732200</v>
      </c>
      <c r="C83" s="317" t="s">
        <v>200</v>
      </c>
      <c r="D83" s="350"/>
      <c r="E83" s="350"/>
    </row>
    <row r="84" spans="1:5" ht="14.25" customHeight="1">
      <c r="A84" s="302">
        <v>4064</v>
      </c>
      <c r="B84" s="302">
        <v>732300</v>
      </c>
      <c r="C84" s="317" t="s">
        <v>1071</v>
      </c>
      <c r="D84" s="350"/>
      <c r="E84" s="350"/>
    </row>
    <row r="85" spans="1:5" ht="14.25" customHeight="1">
      <c r="A85" s="302">
        <v>4065</v>
      </c>
      <c r="B85" s="302">
        <v>732400</v>
      </c>
      <c r="C85" s="317" t="s">
        <v>1072</v>
      </c>
      <c r="D85" s="350"/>
      <c r="E85" s="350"/>
    </row>
    <row r="86" spans="1:5" s="390" customFormat="1" ht="14.25" customHeight="1">
      <c r="A86" s="360">
        <v>4066</v>
      </c>
      <c r="B86" s="292">
        <v>733000</v>
      </c>
      <c r="C86" s="315" t="s">
        <v>1400</v>
      </c>
      <c r="D86" s="349">
        <f>D87+D88</f>
        <v>2000</v>
      </c>
      <c r="E86" s="349">
        <f>E87+E88</f>
        <v>0</v>
      </c>
    </row>
    <row r="87" spans="1:5" ht="14.25" customHeight="1">
      <c r="A87" s="302">
        <v>4067</v>
      </c>
      <c r="B87" s="302">
        <v>733100</v>
      </c>
      <c r="C87" s="317" t="s">
        <v>201</v>
      </c>
      <c r="D87" s="350">
        <v>2000</v>
      </c>
      <c r="E87" s="350"/>
    </row>
    <row r="88" spans="1:5" ht="14.25" customHeight="1">
      <c r="A88" s="302">
        <v>4068</v>
      </c>
      <c r="B88" s="302">
        <v>733200</v>
      </c>
      <c r="C88" s="317" t="s">
        <v>202</v>
      </c>
      <c r="D88" s="350"/>
      <c r="E88" s="350"/>
    </row>
    <row r="89" spans="1:5" s="390" customFormat="1" ht="15" customHeight="1">
      <c r="A89" s="360">
        <v>4069</v>
      </c>
      <c r="B89" s="292">
        <v>740000</v>
      </c>
      <c r="C89" s="315" t="s">
        <v>1401</v>
      </c>
      <c r="D89" s="349">
        <f>D90+D97+D102+D109+D112</f>
        <v>19842</v>
      </c>
      <c r="E89" s="349">
        <f>E90+E97+E102+E109+E112</f>
        <v>16757</v>
      </c>
    </row>
    <row r="90" spans="1:5" s="390" customFormat="1" ht="14.25" customHeight="1">
      <c r="A90" s="360">
        <v>4070</v>
      </c>
      <c r="B90" s="292">
        <v>741000</v>
      </c>
      <c r="C90" s="315" t="s">
        <v>1402</v>
      </c>
      <c r="D90" s="349">
        <f>SUM(D91:D96)</f>
        <v>0</v>
      </c>
      <c r="E90" s="349">
        <f>SUM(E91:E96)</f>
        <v>749</v>
      </c>
    </row>
    <row r="91" spans="1:5" ht="14.25" customHeight="1">
      <c r="A91" s="302">
        <v>4071</v>
      </c>
      <c r="B91" s="302">
        <v>741100</v>
      </c>
      <c r="C91" s="317" t="s">
        <v>203</v>
      </c>
      <c r="D91" s="350"/>
      <c r="E91" s="350"/>
    </row>
    <row r="92" spans="1:5" ht="14.25" customHeight="1">
      <c r="A92" s="302">
        <v>4072</v>
      </c>
      <c r="B92" s="302">
        <v>741200</v>
      </c>
      <c r="C92" s="317" t="s">
        <v>204</v>
      </c>
      <c r="D92" s="350"/>
      <c r="E92" s="350"/>
    </row>
    <row r="93" spans="1:5" ht="14.25" customHeight="1">
      <c r="A93" s="302">
        <v>4073</v>
      </c>
      <c r="B93" s="302">
        <v>741300</v>
      </c>
      <c r="C93" s="317" t="s">
        <v>205</v>
      </c>
      <c r="D93" s="350"/>
      <c r="E93" s="350"/>
    </row>
    <row r="94" spans="1:5" ht="14.25" customHeight="1">
      <c r="A94" s="302">
        <v>4074</v>
      </c>
      <c r="B94" s="302">
        <v>741400</v>
      </c>
      <c r="C94" s="317" t="s">
        <v>206</v>
      </c>
      <c r="D94" s="350"/>
      <c r="E94" s="350">
        <v>749</v>
      </c>
    </row>
    <row r="95" spans="1:5" ht="14.25" customHeight="1">
      <c r="A95" s="302">
        <v>4075</v>
      </c>
      <c r="B95" s="372">
        <v>741500</v>
      </c>
      <c r="C95" s="373" t="s">
        <v>207</v>
      </c>
      <c r="D95" s="350"/>
      <c r="E95" s="350"/>
    </row>
    <row r="96" spans="1:5" ht="14.25" customHeight="1">
      <c r="A96" s="356">
        <v>4076</v>
      </c>
      <c r="B96" s="371">
        <v>741600</v>
      </c>
      <c r="C96" s="366" t="s">
        <v>1552</v>
      </c>
      <c r="D96" s="358"/>
      <c r="E96" s="350"/>
    </row>
    <row r="97" spans="1:5" s="390" customFormat="1" ht="24">
      <c r="A97" s="360">
        <v>4077</v>
      </c>
      <c r="B97" s="295">
        <v>742000</v>
      </c>
      <c r="C97" s="362" t="s">
        <v>1403</v>
      </c>
      <c r="D97" s="349">
        <f>SUM(D98:D101)</f>
        <v>16777</v>
      </c>
      <c r="E97" s="349">
        <f>SUM(E98:E101)</f>
        <v>15171</v>
      </c>
    </row>
    <row r="98" spans="1:5" ht="24">
      <c r="A98" s="302">
        <v>4078</v>
      </c>
      <c r="B98" s="302">
        <v>742100</v>
      </c>
      <c r="C98" s="317" t="s">
        <v>208</v>
      </c>
      <c r="D98" s="350"/>
      <c r="E98" s="350"/>
    </row>
    <row r="99" spans="1:5" ht="15" customHeight="1">
      <c r="A99" s="302">
        <v>4079</v>
      </c>
      <c r="B99" s="302">
        <v>742200</v>
      </c>
      <c r="C99" s="317" t="s">
        <v>1553</v>
      </c>
      <c r="D99" s="350"/>
      <c r="E99" s="350"/>
    </row>
    <row r="100" spans="1:5" ht="24">
      <c r="A100" s="302">
        <v>4080</v>
      </c>
      <c r="B100" s="302">
        <v>742300</v>
      </c>
      <c r="C100" s="317" t="s">
        <v>1243</v>
      </c>
      <c r="D100" s="350">
        <v>16777</v>
      </c>
      <c r="E100" s="350">
        <v>15171</v>
      </c>
    </row>
    <row r="101" spans="1:5" ht="15" customHeight="1">
      <c r="A101" s="302">
        <v>4081</v>
      </c>
      <c r="B101" s="302">
        <v>742400</v>
      </c>
      <c r="C101" s="317" t="s">
        <v>1244</v>
      </c>
      <c r="D101" s="350"/>
      <c r="E101" s="350"/>
    </row>
    <row r="102" spans="1:5" s="390" customFormat="1" ht="24">
      <c r="A102" s="360">
        <v>4082</v>
      </c>
      <c r="B102" s="292">
        <v>743000</v>
      </c>
      <c r="C102" s="315" t="s">
        <v>1404</v>
      </c>
      <c r="D102" s="349">
        <f>SUM(D103:D108)</f>
        <v>0</v>
      </c>
      <c r="E102" s="349">
        <f>SUM(E103:E108)</f>
        <v>0</v>
      </c>
    </row>
    <row r="103" spans="1:5" ht="14.25" customHeight="1">
      <c r="A103" s="302">
        <v>4083</v>
      </c>
      <c r="B103" s="302">
        <v>743100</v>
      </c>
      <c r="C103" s="317" t="s">
        <v>118</v>
      </c>
      <c r="D103" s="350"/>
      <c r="E103" s="350"/>
    </row>
    <row r="104" spans="1:5" ht="14.25" customHeight="1">
      <c r="A104" s="302">
        <v>4084</v>
      </c>
      <c r="B104" s="302">
        <v>743200</v>
      </c>
      <c r="C104" s="317" t="s">
        <v>222</v>
      </c>
      <c r="D104" s="350"/>
      <c r="E104" s="350"/>
    </row>
    <row r="105" spans="1:5" ht="14.25" customHeight="1">
      <c r="A105" s="302">
        <v>4085</v>
      </c>
      <c r="B105" s="302">
        <v>743300</v>
      </c>
      <c r="C105" s="317" t="s">
        <v>223</v>
      </c>
      <c r="D105" s="350"/>
      <c r="E105" s="350"/>
    </row>
    <row r="106" spans="1:5" ht="14.25" customHeight="1">
      <c r="A106" s="302">
        <v>4086</v>
      </c>
      <c r="B106" s="302">
        <v>743400</v>
      </c>
      <c r="C106" s="317" t="s">
        <v>224</v>
      </c>
      <c r="D106" s="350"/>
      <c r="E106" s="350"/>
    </row>
    <row r="107" spans="1:5" ht="14.25" customHeight="1">
      <c r="A107" s="302">
        <v>4087</v>
      </c>
      <c r="B107" s="302">
        <v>743500</v>
      </c>
      <c r="C107" s="317" t="s">
        <v>225</v>
      </c>
      <c r="D107" s="350"/>
      <c r="E107" s="350"/>
    </row>
    <row r="108" spans="1:5" ht="24">
      <c r="A108" s="302">
        <v>4088</v>
      </c>
      <c r="B108" s="302">
        <v>743900</v>
      </c>
      <c r="C108" s="317" t="s">
        <v>226</v>
      </c>
      <c r="D108" s="350"/>
      <c r="E108" s="350"/>
    </row>
    <row r="109" spans="1:5" s="390" customFormat="1" ht="24">
      <c r="A109" s="360">
        <v>4089</v>
      </c>
      <c r="B109" s="292">
        <v>744000</v>
      </c>
      <c r="C109" s="315" t="s">
        <v>1405</v>
      </c>
      <c r="D109" s="349">
        <f>D110+D111</f>
        <v>3031</v>
      </c>
      <c r="E109" s="349">
        <f>E110+E111</f>
        <v>836</v>
      </c>
    </row>
    <row r="110" spans="1:5" ht="14.25" customHeight="1">
      <c r="A110" s="302">
        <v>4090</v>
      </c>
      <c r="B110" s="302">
        <v>744100</v>
      </c>
      <c r="C110" s="317" t="s">
        <v>448</v>
      </c>
      <c r="D110" s="350">
        <v>3031</v>
      </c>
      <c r="E110" s="350">
        <v>836</v>
      </c>
    </row>
    <row r="111" spans="1:5" ht="14.25" customHeight="1">
      <c r="A111" s="302">
        <v>4091</v>
      </c>
      <c r="B111" s="302">
        <v>744200</v>
      </c>
      <c r="C111" s="317" t="s">
        <v>449</v>
      </c>
      <c r="D111" s="350"/>
      <c r="E111" s="350"/>
    </row>
    <row r="112" spans="1:5" s="390" customFormat="1" ht="14.25" customHeight="1">
      <c r="A112" s="360">
        <v>4092</v>
      </c>
      <c r="B112" s="292">
        <v>745000</v>
      </c>
      <c r="C112" s="315" t="s">
        <v>1406</v>
      </c>
      <c r="D112" s="349">
        <f>D113</f>
        <v>34</v>
      </c>
      <c r="E112" s="349">
        <f>E113</f>
        <v>1</v>
      </c>
    </row>
    <row r="113" spans="1:5" ht="14.25" customHeight="1">
      <c r="A113" s="302">
        <v>4093</v>
      </c>
      <c r="B113" s="302">
        <v>745100</v>
      </c>
      <c r="C113" s="317" t="s">
        <v>450</v>
      </c>
      <c r="D113" s="350">
        <v>34</v>
      </c>
      <c r="E113" s="350">
        <v>1</v>
      </c>
    </row>
    <row r="114" spans="1:5" s="390" customFormat="1" ht="24">
      <c r="A114" s="360">
        <v>4094</v>
      </c>
      <c r="B114" s="292">
        <v>770000</v>
      </c>
      <c r="C114" s="315" t="s">
        <v>1407</v>
      </c>
      <c r="D114" s="349">
        <f>D115+D117</f>
        <v>7</v>
      </c>
      <c r="E114" s="349">
        <f>E115+E117</f>
        <v>625</v>
      </c>
    </row>
    <row r="115" spans="1:5" s="390" customFormat="1" ht="24">
      <c r="A115" s="360">
        <v>4095</v>
      </c>
      <c r="B115" s="292">
        <v>771000</v>
      </c>
      <c r="C115" s="315" t="s">
        <v>1408</v>
      </c>
      <c r="D115" s="349">
        <f>D116</f>
        <v>7</v>
      </c>
      <c r="E115" s="349">
        <f>E116</f>
        <v>625</v>
      </c>
    </row>
    <row r="116" spans="1:5" ht="15" customHeight="1">
      <c r="A116" s="302">
        <v>4096</v>
      </c>
      <c r="B116" s="302">
        <v>771100</v>
      </c>
      <c r="C116" s="317" t="s">
        <v>426</v>
      </c>
      <c r="D116" s="350">
        <v>7</v>
      </c>
      <c r="E116" s="350">
        <v>625</v>
      </c>
    </row>
    <row r="117" spans="1:5" s="390" customFormat="1" ht="24">
      <c r="A117" s="360">
        <v>4097</v>
      </c>
      <c r="B117" s="292">
        <v>772000</v>
      </c>
      <c r="C117" s="315" t="s">
        <v>1409</v>
      </c>
      <c r="D117" s="349">
        <f>D118</f>
        <v>0</v>
      </c>
      <c r="E117" s="349">
        <f>E118</f>
        <v>0</v>
      </c>
    </row>
    <row r="118" spans="1:5" ht="24">
      <c r="A118" s="302">
        <v>4098</v>
      </c>
      <c r="B118" s="302">
        <v>772100</v>
      </c>
      <c r="C118" s="317" t="s">
        <v>427</v>
      </c>
      <c r="D118" s="350"/>
      <c r="E118" s="350"/>
    </row>
    <row r="119" spans="1:5" s="390" customFormat="1" ht="24">
      <c r="A119" s="360">
        <v>4099</v>
      </c>
      <c r="B119" s="292">
        <v>780000</v>
      </c>
      <c r="C119" s="315" t="s">
        <v>1410</v>
      </c>
      <c r="D119" s="349">
        <f>D120</f>
        <v>1804676</v>
      </c>
      <c r="E119" s="349">
        <f>E120</f>
        <v>1813568</v>
      </c>
    </row>
    <row r="120" spans="1:5" s="390" customFormat="1" ht="24">
      <c r="A120" s="360">
        <v>4100</v>
      </c>
      <c r="B120" s="292">
        <v>781000</v>
      </c>
      <c r="C120" s="315" t="s">
        <v>1411</v>
      </c>
      <c r="D120" s="349">
        <f>D121+D122</f>
        <v>1804676</v>
      </c>
      <c r="E120" s="349">
        <f>E121+E122</f>
        <v>1813568</v>
      </c>
    </row>
    <row r="121" spans="1:5" ht="14.25" customHeight="1">
      <c r="A121" s="302">
        <v>4101</v>
      </c>
      <c r="B121" s="302">
        <v>781100</v>
      </c>
      <c r="C121" s="317" t="s">
        <v>228</v>
      </c>
      <c r="D121" s="350">
        <v>1804676</v>
      </c>
      <c r="E121" s="350">
        <v>1813568</v>
      </c>
    </row>
    <row r="122" spans="1:5" ht="14.25" customHeight="1">
      <c r="A122" s="302">
        <v>4102</v>
      </c>
      <c r="B122" s="302">
        <v>781300</v>
      </c>
      <c r="C122" s="317" t="s">
        <v>258</v>
      </c>
      <c r="D122" s="350"/>
      <c r="E122" s="350"/>
    </row>
    <row r="123" spans="1:5" s="390" customFormat="1" ht="14.25" customHeight="1">
      <c r="A123" s="360">
        <v>4103</v>
      </c>
      <c r="B123" s="292">
        <v>790000</v>
      </c>
      <c r="C123" s="315" t="s">
        <v>1412</v>
      </c>
      <c r="D123" s="349">
        <f>D124</f>
        <v>27752</v>
      </c>
      <c r="E123" s="349">
        <f>E124</f>
        <v>3902</v>
      </c>
    </row>
    <row r="124" spans="1:5" s="390" customFormat="1" ht="14.25" customHeight="1">
      <c r="A124" s="360">
        <v>4104</v>
      </c>
      <c r="B124" s="292">
        <v>791000</v>
      </c>
      <c r="C124" s="315" t="s">
        <v>1413</v>
      </c>
      <c r="D124" s="349">
        <f>D125</f>
        <v>27752</v>
      </c>
      <c r="E124" s="349">
        <f>E125</f>
        <v>3902</v>
      </c>
    </row>
    <row r="125" spans="1:5" ht="14.25" customHeight="1">
      <c r="A125" s="302">
        <v>4105</v>
      </c>
      <c r="B125" s="372">
        <v>791100</v>
      </c>
      <c r="C125" s="373" t="s">
        <v>425</v>
      </c>
      <c r="D125" s="350">
        <v>27752</v>
      </c>
      <c r="E125" s="350">
        <v>3902</v>
      </c>
    </row>
    <row r="126" spans="1:5" s="390" customFormat="1" ht="24">
      <c r="A126" s="361">
        <v>4106</v>
      </c>
      <c r="B126" s="369">
        <v>800000</v>
      </c>
      <c r="C126" s="370" t="s">
        <v>1414</v>
      </c>
      <c r="D126" s="355">
        <f>D127+D134+D141+D144</f>
        <v>0</v>
      </c>
      <c r="E126" s="349">
        <f>E127+E134+E141+E144</f>
        <v>0</v>
      </c>
    </row>
    <row r="127" spans="1:5" s="390" customFormat="1" ht="24">
      <c r="A127" s="361">
        <v>4107</v>
      </c>
      <c r="B127" s="369">
        <v>810000</v>
      </c>
      <c r="C127" s="370" t="s">
        <v>1415</v>
      </c>
      <c r="D127" s="355">
        <f>D128+D130+D132</f>
        <v>0</v>
      </c>
      <c r="E127" s="349">
        <f>E128+E130+E132</f>
        <v>0</v>
      </c>
    </row>
    <row r="128" spans="1:5" s="390" customFormat="1" ht="15" customHeight="1">
      <c r="A128" s="361">
        <v>4108</v>
      </c>
      <c r="B128" s="369">
        <v>811000</v>
      </c>
      <c r="C128" s="370" t="s">
        <v>1416</v>
      </c>
      <c r="D128" s="355">
        <f>D129</f>
        <v>0</v>
      </c>
      <c r="E128" s="349">
        <f>E129</f>
        <v>0</v>
      </c>
    </row>
    <row r="129" spans="1:5" ht="15" customHeight="1">
      <c r="A129" s="302">
        <v>4109</v>
      </c>
      <c r="B129" s="408">
        <v>811100</v>
      </c>
      <c r="C129" s="376" t="s">
        <v>350</v>
      </c>
      <c r="D129" s="350"/>
      <c r="E129" s="350"/>
    </row>
    <row r="130" spans="1:5" s="390" customFormat="1" ht="15" customHeight="1">
      <c r="A130" s="360">
        <v>4110</v>
      </c>
      <c r="B130" s="292">
        <v>812000</v>
      </c>
      <c r="C130" s="315" t="s">
        <v>1417</v>
      </c>
      <c r="D130" s="349">
        <f>D131</f>
        <v>0</v>
      </c>
      <c r="E130" s="349">
        <f>E131</f>
        <v>0</v>
      </c>
    </row>
    <row r="131" spans="1:5" ht="15" customHeight="1">
      <c r="A131" s="302">
        <v>4111</v>
      </c>
      <c r="B131" s="302">
        <v>812100</v>
      </c>
      <c r="C131" s="317" t="s">
        <v>351</v>
      </c>
      <c r="D131" s="350"/>
      <c r="E131" s="350"/>
    </row>
    <row r="132" spans="1:5" s="390" customFormat="1" ht="24">
      <c r="A132" s="360">
        <v>4112</v>
      </c>
      <c r="B132" s="292">
        <v>813000</v>
      </c>
      <c r="C132" s="315" t="s">
        <v>1418</v>
      </c>
      <c r="D132" s="349">
        <f>D133</f>
        <v>0</v>
      </c>
      <c r="E132" s="349">
        <f>E133</f>
        <v>0</v>
      </c>
    </row>
    <row r="133" spans="1:5" ht="15" customHeight="1">
      <c r="A133" s="302">
        <v>4113</v>
      </c>
      <c r="B133" s="302">
        <v>813100</v>
      </c>
      <c r="C133" s="317" t="s">
        <v>407</v>
      </c>
      <c r="D133" s="350"/>
      <c r="E133" s="350"/>
    </row>
    <row r="134" spans="1:5" s="390" customFormat="1" ht="15" customHeight="1">
      <c r="A134" s="360">
        <v>4114</v>
      </c>
      <c r="B134" s="292">
        <v>820000</v>
      </c>
      <c r="C134" s="315" t="s">
        <v>1419</v>
      </c>
      <c r="D134" s="349">
        <f>D135+D137+D139</f>
        <v>0</v>
      </c>
      <c r="E134" s="349">
        <f>E135+E137+E139</f>
        <v>0</v>
      </c>
    </row>
    <row r="135" spans="1:5" s="390" customFormat="1" ht="15" customHeight="1">
      <c r="A135" s="360">
        <v>4115</v>
      </c>
      <c r="B135" s="292">
        <v>821000</v>
      </c>
      <c r="C135" s="315" t="s">
        <v>1420</v>
      </c>
      <c r="D135" s="349">
        <f>D136</f>
        <v>0</v>
      </c>
      <c r="E135" s="349">
        <f>E136</f>
        <v>0</v>
      </c>
    </row>
    <row r="136" spans="1:5" ht="15" customHeight="1">
      <c r="A136" s="302">
        <v>4116</v>
      </c>
      <c r="B136" s="302">
        <v>821100</v>
      </c>
      <c r="C136" s="317" t="s">
        <v>340</v>
      </c>
      <c r="D136" s="350"/>
      <c r="E136" s="350"/>
    </row>
    <row r="137" spans="1:5" s="390" customFormat="1" ht="15" customHeight="1">
      <c r="A137" s="360">
        <v>4117</v>
      </c>
      <c r="B137" s="292">
        <v>822000</v>
      </c>
      <c r="C137" s="315" t="s">
        <v>1421</v>
      </c>
      <c r="D137" s="349">
        <f>D138</f>
        <v>0</v>
      </c>
      <c r="E137" s="349">
        <f>E138</f>
        <v>0</v>
      </c>
    </row>
    <row r="138" spans="1:5" ht="15" customHeight="1">
      <c r="A138" s="302">
        <v>4118</v>
      </c>
      <c r="B138" s="302">
        <v>822100</v>
      </c>
      <c r="C138" s="317" t="s">
        <v>341</v>
      </c>
      <c r="D138" s="350"/>
      <c r="E138" s="350"/>
    </row>
    <row r="139" spans="1:5" s="390" customFormat="1" ht="15" customHeight="1">
      <c r="A139" s="360">
        <v>4119</v>
      </c>
      <c r="B139" s="292">
        <v>823000</v>
      </c>
      <c r="C139" s="315" t="s">
        <v>435</v>
      </c>
      <c r="D139" s="349">
        <f>D140</f>
        <v>0</v>
      </c>
      <c r="E139" s="349">
        <f>E140</f>
        <v>0</v>
      </c>
    </row>
    <row r="140" spans="1:5" ht="15" customHeight="1">
      <c r="A140" s="302">
        <v>4120</v>
      </c>
      <c r="B140" s="302">
        <v>823100</v>
      </c>
      <c r="C140" s="317" t="s">
        <v>342</v>
      </c>
      <c r="D140" s="350"/>
      <c r="E140" s="350"/>
    </row>
    <row r="141" spans="1:5" s="390" customFormat="1" ht="15" customHeight="1">
      <c r="A141" s="360">
        <v>4121</v>
      </c>
      <c r="B141" s="292">
        <v>830000</v>
      </c>
      <c r="C141" s="315" t="s">
        <v>436</v>
      </c>
      <c r="D141" s="349">
        <f>D142</f>
        <v>0</v>
      </c>
      <c r="E141" s="349">
        <f>E142</f>
        <v>0</v>
      </c>
    </row>
    <row r="142" spans="1:5" s="390" customFormat="1" ht="15" customHeight="1">
      <c r="A142" s="360">
        <v>4122</v>
      </c>
      <c r="B142" s="292">
        <v>831000</v>
      </c>
      <c r="C142" s="315" t="s">
        <v>437</v>
      </c>
      <c r="D142" s="349">
        <f>D143</f>
        <v>0</v>
      </c>
      <c r="E142" s="349">
        <f>E143</f>
        <v>0</v>
      </c>
    </row>
    <row r="143" spans="1:5" ht="15" customHeight="1">
      <c r="A143" s="302">
        <v>4123</v>
      </c>
      <c r="B143" s="372">
        <v>831100</v>
      </c>
      <c r="C143" s="373" t="s">
        <v>218</v>
      </c>
      <c r="D143" s="350"/>
      <c r="E143" s="350"/>
    </row>
    <row r="144" spans="1:5" s="390" customFormat="1" ht="24">
      <c r="A144" s="359">
        <v>4124</v>
      </c>
      <c r="B144" s="369">
        <v>840000</v>
      </c>
      <c r="C144" s="370" t="s">
        <v>438</v>
      </c>
      <c r="D144" s="355">
        <f>D145+D147+D149</f>
        <v>0</v>
      </c>
      <c r="E144" s="349">
        <f>E145+E147+E149</f>
        <v>0</v>
      </c>
    </row>
    <row r="145" spans="1:5" s="390" customFormat="1" ht="15" customHeight="1">
      <c r="A145" s="360">
        <v>4125</v>
      </c>
      <c r="B145" s="369">
        <v>841000</v>
      </c>
      <c r="C145" s="370" t="s">
        <v>439</v>
      </c>
      <c r="D145" s="355">
        <f>D146</f>
        <v>0</v>
      </c>
      <c r="E145" s="349">
        <f>E146</f>
        <v>0</v>
      </c>
    </row>
    <row r="146" spans="1:5" ht="15" customHeight="1">
      <c r="A146" s="374">
        <v>4126</v>
      </c>
      <c r="B146" s="371">
        <v>841100</v>
      </c>
      <c r="C146" s="366" t="s">
        <v>219</v>
      </c>
      <c r="D146" s="358"/>
      <c r="E146" s="350"/>
    </row>
    <row r="147" spans="1:5" s="390" customFormat="1" ht="15" customHeight="1">
      <c r="A147" s="360">
        <v>4127</v>
      </c>
      <c r="B147" s="369">
        <v>842000</v>
      </c>
      <c r="C147" s="370" t="s">
        <v>440</v>
      </c>
      <c r="D147" s="355">
        <f>D148</f>
        <v>0</v>
      </c>
      <c r="E147" s="349">
        <f>E148</f>
        <v>0</v>
      </c>
    </row>
    <row r="148" spans="1:5" ht="15" customHeight="1">
      <c r="A148" s="374">
        <v>4128</v>
      </c>
      <c r="B148" s="371">
        <v>842100</v>
      </c>
      <c r="C148" s="366" t="s">
        <v>220</v>
      </c>
      <c r="D148" s="358"/>
      <c r="E148" s="350"/>
    </row>
    <row r="149" spans="1:5" s="390" customFormat="1" ht="15" customHeight="1">
      <c r="A149" s="360">
        <v>4129</v>
      </c>
      <c r="B149" s="369">
        <v>843000</v>
      </c>
      <c r="C149" s="370" t="s">
        <v>441</v>
      </c>
      <c r="D149" s="355">
        <f>D150</f>
        <v>0</v>
      </c>
      <c r="E149" s="349">
        <f>E150</f>
        <v>0</v>
      </c>
    </row>
    <row r="150" spans="1:5" ht="15" customHeight="1">
      <c r="A150" s="374">
        <v>4130</v>
      </c>
      <c r="B150" s="371">
        <v>843100</v>
      </c>
      <c r="C150" s="366" t="s">
        <v>221</v>
      </c>
      <c r="D150" s="358"/>
      <c r="E150" s="350"/>
    </row>
    <row r="151" spans="1:5" s="390" customFormat="1" ht="24">
      <c r="A151" s="361">
        <v>4131</v>
      </c>
      <c r="B151" s="369">
        <v>900000</v>
      </c>
      <c r="C151" s="370" t="s">
        <v>442</v>
      </c>
      <c r="D151" s="355">
        <f>D152+D171</f>
        <v>0</v>
      </c>
      <c r="E151" s="349">
        <f>E152+E171</f>
        <v>0</v>
      </c>
    </row>
    <row r="152" spans="1:5" s="390" customFormat="1" ht="15" customHeight="1">
      <c r="A152" s="359">
        <v>4132</v>
      </c>
      <c r="B152" s="369">
        <v>910000</v>
      </c>
      <c r="C152" s="370" t="s">
        <v>443</v>
      </c>
      <c r="D152" s="355">
        <f>D153+D163</f>
        <v>0</v>
      </c>
      <c r="E152" s="355">
        <f>E153+E163</f>
        <v>0</v>
      </c>
    </row>
    <row r="153" spans="1:5" s="390" customFormat="1" ht="15" customHeight="1">
      <c r="A153" s="361">
        <v>4133</v>
      </c>
      <c r="B153" s="369">
        <v>911000</v>
      </c>
      <c r="C153" s="370" t="s">
        <v>444</v>
      </c>
      <c r="D153" s="355">
        <f>SUM(D154:D162)</f>
        <v>0</v>
      </c>
      <c r="E153" s="355">
        <f>SUM(E154:E162)</f>
        <v>0</v>
      </c>
    </row>
    <row r="154" spans="1:5" ht="24">
      <c r="A154" s="374">
        <v>4134</v>
      </c>
      <c r="B154" s="408">
        <v>911100</v>
      </c>
      <c r="C154" s="376" t="s">
        <v>463</v>
      </c>
      <c r="D154" s="350"/>
      <c r="E154" s="350"/>
    </row>
    <row r="155" spans="1:5" ht="15" customHeight="1">
      <c r="A155" s="302">
        <v>4135</v>
      </c>
      <c r="B155" s="302">
        <v>911200</v>
      </c>
      <c r="C155" s="317" t="s">
        <v>464</v>
      </c>
      <c r="D155" s="350"/>
      <c r="E155" s="350"/>
    </row>
    <row r="156" spans="1:5" ht="24">
      <c r="A156" s="374">
        <v>4136</v>
      </c>
      <c r="B156" s="302">
        <v>911300</v>
      </c>
      <c r="C156" s="317" t="s">
        <v>465</v>
      </c>
      <c r="D156" s="350"/>
      <c r="E156" s="350"/>
    </row>
    <row r="157" spans="1:5" ht="15" customHeight="1">
      <c r="A157" s="302">
        <v>4137</v>
      </c>
      <c r="B157" s="302">
        <v>911400</v>
      </c>
      <c r="C157" s="317" t="s">
        <v>466</v>
      </c>
      <c r="D157" s="350"/>
      <c r="E157" s="350"/>
    </row>
    <row r="158" spans="1:5" ht="15" customHeight="1">
      <c r="A158" s="374">
        <v>4138</v>
      </c>
      <c r="B158" s="302">
        <v>911500</v>
      </c>
      <c r="C158" s="317" t="s">
        <v>1332</v>
      </c>
      <c r="D158" s="350"/>
      <c r="E158" s="350"/>
    </row>
    <row r="159" spans="1:5" ht="15" customHeight="1">
      <c r="A159" s="302">
        <v>4139</v>
      </c>
      <c r="B159" s="302">
        <v>911600</v>
      </c>
      <c r="C159" s="317" t="s">
        <v>408</v>
      </c>
      <c r="D159" s="350"/>
      <c r="E159" s="350"/>
    </row>
    <row r="160" spans="1:5" ht="15" customHeight="1">
      <c r="A160" s="374">
        <v>4140</v>
      </c>
      <c r="B160" s="302">
        <v>911700</v>
      </c>
      <c r="C160" s="317" t="s">
        <v>467</v>
      </c>
      <c r="D160" s="350"/>
      <c r="E160" s="350"/>
    </row>
    <row r="161" spans="1:5" ht="15" customHeight="1">
      <c r="A161" s="302">
        <v>4141</v>
      </c>
      <c r="B161" s="302">
        <v>911800</v>
      </c>
      <c r="C161" s="317" t="s">
        <v>468</v>
      </c>
      <c r="D161" s="350"/>
      <c r="E161" s="350"/>
    </row>
    <row r="162" spans="1:5" ht="15" customHeight="1">
      <c r="A162" s="374">
        <v>4142</v>
      </c>
      <c r="B162" s="302">
        <v>911900</v>
      </c>
      <c r="C162" s="317" t="s">
        <v>1625</v>
      </c>
      <c r="D162" s="350"/>
      <c r="E162" s="350"/>
    </row>
    <row r="163" spans="1:5" s="390" customFormat="1" ht="24">
      <c r="A163" s="360">
        <v>4143</v>
      </c>
      <c r="B163" s="292">
        <v>912000</v>
      </c>
      <c r="C163" s="315" t="s">
        <v>445</v>
      </c>
      <c r="D163" s="349">
        <f>SUM(D164:D170)</f>
        <v>0</v>
      </c>
      <c r="E163" s="349">
        <f>SUM(E164:E170)</f>
        <v>0</v>
      </c>
    </row>
    <row r="164" spans="1:5" ht="15" customHeight="1">
      <c r="A164" s="374">
        <v>4144</v>
      </c>
      <c r="B164" s="302">
        <v>912100</v>
      </c>
      <c r="C164" s="317" t="s">
        <v>1080</v>
      </c>
      <c r="D164" s="350"/>
      <c r="E164" s="350"/>
    </row>
    <row r="165" spans="1:5" ht="15" customHeight="1">
      <c r="A165" s="302">
        <v>4145</v>
      </c>
      <c r="B165" s="302">
        <v>912200</v>
      </c>
      <c r="C165" s="317" t="s">
        <v>1626</v>
      </c>
      <c r="D165" s="350"/>
      <c r="E165" s="350"/>
    </row>
    <row r="166" spans="1:5" ht="15" customHeight="1">
      <c r="A166" s="374">
        <v>4146</v>
      </c>
      <c r="B166" s="302">
        <v>912300</v>
      </c>
      <c r="C166" s="317" t="s">
        <v>1627</v>
      </c>
      <c r="D166" s="350"/>
      <c r="E166" s="350"/>
    </row>
    <row r="167" spans="1:5" ht="15" customHeight="1">
      <c r="A167" s="302">
        <v>4147</v>
      </c>
      <c r="B167" s="302">
        <v>912400</v>
      </c>
      <c r="C167" s="317" t="s">
        <v>1335</v>
      </c>
      <c r="D167" s="350"/>
      <c r="E167" s="350"/>
    </row>
    <row r="168" spans="1:5" ht="15" customHeight="1">
      <c r="A168" s="374">
        <v>4148</v>
      </c>
      <c r="B168" s="302">
        <v>912500</v>
      </c>
      <c r="C168" s="317" t="s">
        <v>1002</v>
      </c>
      <c r="D168" s="350"/>
      <c r="E168" s="350"/>
    </row>
    <row r="169" spans="1:5" ht="15" customHeight="1">
      <c r="A169" s="302">
        <v>4149</v>
      </c>
      <c r="B169" s="302">
        <v>912600</v>
      </c>
      <c r="C169" s="317" t="s">
        <v>1003</v>
      </c>
      <c r="D169" s="350"/>
      <c r="E169" s="350"/>
    </row>
    <row r="170" spans="1:5" ht="15" customHeight="1">
      <c r="A170" s="374">
        <v>4150</v>
      </c>
      <c r="B170" s="372">
        <v>912900</v>
      </c>
      <c r="C170" s="373" t="s">
        <v>1004</v>
      </c>
      <c r="D170" s="350"/>
      <c r="E170" s="350"/>
    </row>
    <row r="171" spans="1:5" s="390" customFormat="1" ht="24">
      <c r="A171" s="361">
        <v>4151</v>
      </c>
      <c r="B171" s="369">
        <v>920000</v>
      </c>
      <c r="C171" s="370" t="s">
        <v>446</v>
      </c>
      <c r="D171" s="355">
        <f>D172+D182</f>
        <v>0</v>
      </c>
      <c r="E171" s="349">
        <f>E172+E182</f>
        <v>0</v>
      </c>
    </row>
    <row r="172" spans="1:5" s="390" customFormat="1" ht="24">
      <c r="A172" s="361">
        <v>4152</v>
      </c>
      <c r="B172" s="369">
        <v>921000</v>
      </c>
      <c r="C172" s="370" t="s">
        <v>447</v>
      </c>
      <c r="D172" s="355">
        <f>SUM(D173:D181)</f>
        <v>0</v>
      </c>
      <c r="E172" s="349">
        <f>SUM(E173:E181)</f>
        <v>0</v>
      </c>
    </row>
    <row r="173" spans="1:5" ht="15" customHeight="1">
      <c r="A173" s="302">
        <v>4153</v>
      </c>
      <c r="B173" s="408">
        <v>921100</v>
      </c>
      <c r="C173" s="376" t="s">
        <v>1005</v>
      </c>
      <c r="D173" s="350"/>
      <c r="E173" s="350"/>
    </row>
    <row r="174" spans="1:5" ht="15" customHeight="1">
      <c r="A174" s="374">
        <v>4154</v>
      </c>
      <c r="B174" s="302">
        <v>921200</v>
      </c>
      <c r="C174" s="317" t="s">
        <v>1006</v>
      </c>
      <c r="D174" s="350"/>
      <c r="E174" s="350"/>
    </row>
    <row r="175" spans="1:5" ht="24">
      <c r="A175" s="302">
        <v>4155</v>
      </c>
      <c r="B175" s="302">
        <v>921300</v>
      </c>
      <c r="C175" s="317" t="s">
        <v>1007</v>
      </c>
      <c r="D175" s="350"/>
      <c r="E175" s="350"/>
    </row>
    <row r="176" spans="1:5" ht="15" customHeight="1">
      <c r="A176" s="374">
        <v>4156</v>
      </c>
      <c r="B176" s="302">
        <v>921400</v>
      </c>
      <c r="C176" s="317" t="s">
        <v>1338</v>
      </c>
      <c r="D176" s="350"/>
      <c r="E176" s="350"/>
    </row>
    <row r="177" spans="1:5" ht="24">
      <c r="A177" s="302">
        <v>4157</v>
      </c>
      <c r="B177" s="302">
        <v>921500</v>
      </c>
      <c r="C177" s="317" t="s">
        <v>1252</v>
      </c>
      <c r="D177" s="350"/>
      <c r="E177" s="350"/>
    </row>
    <row r="178" spans="1:5" ht="24">
      <c r="A178" s="374">
        <v>4158</v>
      </c>
      <c r="B178" s="302">
        <v>921600</v>
      </c>
      <c r="C178" s="317" t="s">
        <v>469</v>
      </c>
      <c r="D178" s="350"/>
      <c r="E178" s="350"/>
    </row>
    <row r="179" spans="1:5" ht="24">
      <c r="A179" s="302">
        <v>4159</v>
      </c>
      <c r="B179" s="302">
        <v>921700</v>
      </c>
      <c r="C179" s="317" t="s">
        <v>1758</v>
      </c>
      <c r="D179" s="350"/>
      <c r="E179" s="350"/>
    </row>
    <row r="180" spans="1:5" ht="24">
      <c r="A180" s="374">
        <v>4160</v>
      </c>
      <c r="B180" s="302">
        <v>921800</v>
      </c>
      <c r="C180" s="317" t="s">
        <v>1759</v>
      </c>
      <c r="D180" s="350"/>
      <c r="E180" s="350"/>
    </row>
    <row r="181" spans="1:5" ht="12.75">
      <c r="A181" s="302">
        <v>4161</v>
      </c>
      <c r="B181" s="372">
        <v>921900</v>
      </c>
      <c r="C181" s="373" t="s">
        <v>1474</v>
      </c>
      <c r="D181" s="350"/>
      <c r="E181" s="350"/>
    </row>
    <row r="182" spans="1:5" s="390" customFormat="1" ht="24">
      <c r="A182" s="361">
        <v>4162</v>
      </c>
      <c r="B182" s="369">
        <v>922000</v>
      </c>
      <c r="C182" s="370" t="s">
        <v>1025</v>
      </c>
      <c r="D182" s="355">
        <f>SUM(D183:D190)</f>
        <v>0</v>
      </c>
      <c r="E182" s="355">
        <f>SUM(E183:E190)</f>
        <v>0</v>
      </c>
    </row>
    <row r="183" spans="1:5" ht="15" customHeight="1">
      <c r="A183" s="302">
        <v>4163</v>
      </c>
      <c r="B183" s="408">
        <v>922100</v>
      </c>
      <c r="C183" s="376" t="s">
        <v>1475</v>
      </c>
      <c r="D183" s="350"/>
      <c r="E183" s="350"/>
    </row>
    <row r="184" spans="1:5" ht="15" customHeight="1">
      <c r="A184" s="374">
        <v>4164</v>
      </c>
      <c r="B184" s="302">
        <v>922200</v>
      </c>
      <c r="C184" s="317" t="s">
        <v>1476</v>
      </c>
      <c r="D184" s="350"/>
      <c r="E184" s="350"/>
    </row>
    <row r="185" spans="1:5" ht="15" customHeight="1">
      <c r="A185" s="302">
        <v>4165</v>
      </c>
      <c r="B185" s="302">
        <v>922300</v>
      </c>
      <c r="C185" s="317" t="s">
        <v>1533</v>
      </c>
      <c r="D185" s="350"/>
      <c r="E185" s="350"/>
    </row>
    <row r="186" spans="1:5" ht="15" customHeight="1">
      <c r="A186" s="374">
        <v>4166</v>
      </c>
      <c r="B186" s="302">
        <v>922400</v>
      </c>
      <c r="C186" s="317" t="s">
        <v>1534</v>
      </c>
      <c r="D186" s="350"/>
      <c r="E186" s="350"/>
    </row>
    <row r="187" spans="1:5" ht="24">
      <c r="A187" s="302">
        <v>4167</v>
      </c>
      <c r="B187" s="302">
        <v>922500</v>
      </c>
      <c r="C187" s="317" t="s">
        <v>1631</v>
      </c>
      <c r="D187" s="350"/>
      <c r="E187" s="350"/>
    </row>
    <row r="188" spans="1:5" ht="24">
      <c r="A188" s="374">
        <v>4168</v>
      </c>
      <c r="B188" s="302">
        <v>922600</v>
      </c>
      <c r="C188" s="317" t="s">
        <v>423</v>
      </c>
      <c r="D188" s="350"/>
      <c r="E188" s="350"/>
    </row>
    <row r="189" spans="1:5" ht="15" customHeight="1">
      <c r="A189" s="302">
        <v>4169</v>
      </c>
      <c r="B189" s="372">
        <v>922700</v>
      </c>
      <c r="C189" s="373" t="s">
        <v>424</v>
      </c>
      <c r="D189" s="350"/>
      <c r="E189" s="350"/>
    </row>
    <row r="190" spans="1:5" ht="15" customHeight="1">
      <c r="A190" s="374">
        <v>4170</v>
      </c>
      <c r="B190" s="371">
        <v>922800</v>
      </c>
      <c r="C190" s="366" t="s">
        <v>1253</v>
      </c>
      <c r="D190" s="358"/>
      <c r="E190" s="350"/>
    </row>
    <row r="191" spans="1:5" s="411" customFormat="1" ht="15" customHeight="1">
      <c r="A191" s="292">
        <v>4171</v>
      </c>
      <c r="B191" s="409"/>
      <c r="C191" s="410" t="s">
        <v>1026</v>
      </c>
      <c r="D191" s="349">
        <f>D192+D360+D406</f>
        <v>1855750</v>
      </c>
      <c r="E191" s="349">
        <f>E192+E360+E406</f>
        <v>1851348</v>
      </c>
    </row>
    <row r="192" spans="1:5" s="411" customFormat="1" ht="24">
      <c r="A192" s="361">
        <v>4172</v>
      </c>
      <c r="B192" s="292">
        <v>400000</v>
      </c>
      <c r="C192" s="315" t="s">
        <v>1027</v>
      </c>
      <c r="D192" s="349">
        <f>D193+D215+D260+D275+D299+D312+D328+D343</f>
        <v>1837592</v>
      </c>
      <c r="E192" s="349">
        <f>E193+E215+E260+E275+E299+E312+E328+E343</f>
        <v>1847481</v>
      </c>
    </row>
    <row r="193" spans="1:5" s="390" customFormat="1" ht="24">
      <c r="A193" s="360">
        <v>4173</v>
      </c>
      <c r="B193" s="292">
        <v>410000</v>
      </c>
      <c r="C193" s="315" t="s">
        <v>1028</v>
      </c>
      <c r="D193" s="349">
        <f>D194+D196+D200+D202+D207+D209+D211+D213</f>
        <v>1203606</v>
      </c>
      <c r="E193" s="349">
        <f>E194+E196+E200+E202+E207+E209+E211+E213</f>
        <v>1198441</v>
      </c>
    </row>
    <row r="194" spans="1:5" s="390" customFormat="1" ht="24">
      <c r="A194" s="361">
        <v>4174</v>
      </c>
      <c r="B194" s="292">
        <v>411000</v>
      </c>
      <c r="C194" s="315" t="s">
        <v>1029</v>
      </c>
      <c r="D194" s="349">
        <f>D195</f>
        <v>965029</v>
      </c>
      <c r="E194" s="349">
        <f>E195</f>
        <v>975256</v>
      </c>
    </row>
    <row r="195" spans="1:5" ht="15" customHeight="1">
      <c r="A195" s="302">
        <v>4175</v>
      </c>
      <c r="B195" s="302">
        <v>411100</v>
      </c>
      <c r="C195" s="317" t="s">
        <v>785</v>
      </c>
      <c r="D195" s="350">
        <v>965029</v>
      </c>
      <c r="E195" s="350">
        <v>975256</v>
      </c>
    </row>
    <row r="196" spans="1:5" s="390" customFormat="1" ht="24">
      <c r="A196" s="361">
        <v>4176</v>
      </c>
      <c r="B196" s="292">
        <v>412000</v>
      </c>
      <c r="C196" s="315" t="s">
        <v>1030</v>
      </c>
      <c r="D196" s="349">
        <f>SUM(D197:D199)</f>
        <v>172907</v>
      </c>
      <c r="E196" s="349">
        <f>SUM(E197:E199)</f>
        <v>174961</v>
      </c>
    </row>
    <row r="197" spans="1:5" ht="15" customHeight="1">
      <c r="A197" s="302">
        <v>4177</v>
      </c>
      <c r="B197" s="302">
        <v>412100</v>
      </c>
      <c r="C197" s="317" t="s">
        <v>148</v>
      </c>
      <c r="D197" s="350">
        <v>115950</v>
      </c>
      <c r="E197" s="350">
        <v>117328</v>
      </c>
    </row>
    <row r="198" spans="1:5" ht="15" customHeight="1">
      <c r="A198" s="374">
        <v>4178</v>
      </c>
      <c r="B198" s="302">
        <v>412200</v>
      </c>
      <c r="C198" s="317" t="s">
        <v>460</v>
      </c>
      <c r="D198" s="350">
        <v>49717</v>
      </c>
      <c r="E198" s="350">
        <v>50307</v>
      </c>
    </row>
    <row r="199" spans="1:5" ht="15" customHeight="1">
      <c r="A199" s="302">
        <v>4179</v>
      </c>
      <c r="B199" s="302">
        <v>412300</v>
      </c>
      <c r="C199" s="317" t="s">
        <v>461</v>
      </c>
      <c r="D199" s="350">
        <v>7240</v>
      </c>
      <c r="E199" s="350">
        <v>7326</v>
      </c>
    </row>
    <row r="200" spans="1:5" s="390" customFormat="1" ht="15" customHeight="1">
      <c r="A200" s="361">
        <v>4180</v>
      </c>
      <c r="B200" s="292">
        <v>413000</v>
      </c>
      <c r="C200" s="315" t="s">
        <v>1031</v>
      </c>
      <c r="D200" s="349">
        <f>D201</f>
        <v>0</v>
      </c>
      <c r="E200" s="349">
        <f>E201</f>
        <v>0</v>
      </c>
    </row>
    <row r="201" spans="1:5" ht="15" customHeight="1">
      <c r="A201" s="302">
        <v>4181</v>
      </c>
      <c r="B201" s="302">
        <v>413100</v>
      </c>
      <c r="C201" s="317" t="s">
        <v>462</v>
      </c>
      <c r="D201" s="350"/>
      <c r="E201" s="350"/>
    </row>
    <row r="202" spans="1:5" s="390" customFormat="1" ht="15" customHeight="1">
      <c r="A202" s="361">
        <v>4182</v>
      </c>
      <c r="B202" s="292">
        <v>414000</v>
      </c>
      <c r="C202" s="315" t="s">
        <v>1032</v>
      </c>
      <c r="D202" s="349">
        <f>SUM(D203:D206)</f>
        <v>21231</v>
      </c>
      <c r="E202" s="349">
        <f>SUM(E203:E206)</f>
        <v>5366</v>
      </c>
    </row>
    <row r="203" spans="1:5" ht="15" customHeight="1">
      <c r="A203" s="302">
        <v>4183</v>
      </c>
      <c r="B203" s="302">
        <v>414100</v>
      </c>
      <c r="C203" s="317" t="s">
        <v>786</v>
      </c>
      <c r="D203" s="350"/>
      <c r="E203" s="350">
        <v>20</v>
      </c>
    </row>
    <row r="204" spans="1:5" ht="15" customHeight="1">
      <c r="A204" s="374">
        <v>4184</v>
      </c>
      <c r="B204" s="302">
        <v>414200</v>
      </c>
      <c r="C204" s="317" t="s">
        <v>453</v>
      </c>
      <c r="D204" s="350"/>
      <c r="E204" s="350"/>
    </row>
    <row r="205" spans="1:5" ht="15" customHeight="1">
      <c r="A205" s="302">
        <v>4185</v>
      </c>
      <c r="B205" s="302">
        <v>414300</v>
      </c>
      <c r="C205" s="317" t="s">
        <v>454</v>
      </c>
      <c r="D205" s="350">
        <v>21231</v>
      </c>
      <c r="E205" s="350">
        <v>5346</v>
      </c>
    </row>
    <row r="206" spans="1:5" ht="24">
      <c r="A206" s="374">
        <v>4186</v>
      </c>
      <c r="B206" s="302">
        <v>414400</v>
      </c>
      <c r="C206" s="317" t="s">
        <v>361</v>
      </c>
      <c r="D206" s="350"/>
      <c r="E206" s="350"/>
    </row>
    <row r="207" spans="1:5" s="390" customFormat="1" ht="15" customHeight="1">
      <c r="A207" s="360">
        <v>4187</v>
      </c>
      <c r="B207" s="292">
        <v>415000</v>
      </c>
      <c r="C207" s="315" t="s">
        <v>1033</v>
      </c>
      <c r="D207" s="349">
        <f>D208</f>
        <v>30048</v>
      </c>
      <c r="E207" s="349">
        <f>E208</f>
        <v>29358</v>
      </c>
    </row>
    <row r="208" spans="1:5" ht="15" customHeight="1">
      <c r="A208" s="374">
        <v>4188</v>
      </c>
      <c r="B208" s="302">
        <v>415100</v>
      </c>
      <c r="C208" s="317" t="s">
        <v>362</v>
      </c>
      <c r="D208" s="350">
        <v>30048</v>
      </c>
      <c r="E208" s="350">
        <v>29358</v>
      </c>
    </row>
    <row r="209" spans="1:5" s="390" customFormat="1" ht="24">
      <c r="A209" s="360">
        <v>4189</v>
      </c>
      <c r="B209" s="292">
        <v>416000</v>
      </c>
      <c r="C209" s="315" t="s">
        <v>1034</v>
      </c>
      <c r="D209" s="349">
        <f>D210</f>
        <v>14391</v>
      </c>
      <c r="E209" s="349">
        <f>E210</f>
        <v>13500</v>
      </c>
    </row>
    <row r="210" spans="1:5" ht="15" customHeight="1">
      <c r="A210" s="374">
        <v>4190</v>
      </c>
      <c r="B210" s="302">
        <v>416100</v>
      </c>
      <c r="C210" s="317" t="s">
        <v>363</v>
      </c>
      <c r="D210" s="350">
        <v>14391</v>
      </c>
      <c r="E210" s="350">
        <v>13500</v>
      </c>
    </row>
    <row r="211" spans="1:5" s="390" customFormat="1" ht="15" customHeight="1">
      <c r="A211" s="360">
        <v>4191</v>
      </c>
      <c r="B211" s="292">
        <v>417000</v>
      </c>
      <c r="C211" s="315" t="s">
        <v>1035</v>
      </c>
      <c r="D211" s="349">
        <f>D212</f>
        <v>0</v>
      </c>
      <c r="E211" s="349">
        <f>E212</f>
        <v>0</v>
      </c>
    </row>
    <row r="212" spans="1:5" ht="15" customHeight="1">
      <c r="A212" s="302">
        <v>4192</v>
      </c>
      <c r="B212" s="302">
        <v>417100</v>
      </c>
      <c r="C212" s="317" t="s">
        <v>456</v>
      </c>
      <c r="D212" s="350"/>
      <c r="E212" s="350"/>
    </row>
    <row r="213" spans="1:5" s="390" customFormat="1" ht="15" customHeight="1">
      <c r="A213" s="360">
        <v>4193</v>
      </c>
      <c r="B213" s="292">
        <v>418000</v>
      </c>
      <c r="C213" s="315" t="s">
        <v>1036</v>
      </c>
      <c r="D213" s="349">
        <f>D214</f>
        <v>0</v>
      </c>
      <c r="E213" s="349">
        <f>E214</f>
        <v>0</v>
      </c>
    </row>
    <row r="214" spans="1:5" ht="15" customHeight="1">
      <c r="A214" s="302">
        <v>4194</v>
      </c>
      <c r="B214" s="302">
        <v>418100</v>
      </c>
      <c r="C214" s="317" t="s">
        <v>455</v>
      </c>
      <c r="D214" s="350"/>
      <c r="E214" s="350"/>
    </row>
    <row r="215" spans="1:5" s="411" customFormat="1" ht="24">
      <c r="A215" s="360">
        <v>4195</v>
      </c>
      <c r="B215" s="292">
        <v>420000</v>
      </c>
      <c r="C215" s="315" t="s">
        <v>1037</v>
      </c>
      <c r="D215" s="349">
        <f>D216+D224+D230+D239+D247+D250</f>
        <v>624645</v>
      </c>
      <c r="E215" s="349">
        <f>E216+E224+E230+E239+E247+E250</f>
        <v>643242</v>
      </c>
    </row>
    <row r="216" spans="1:5" s="411" customFormat="1" ht="12.75">
      <c r="A216" s="360">
        <v>4196</v>
      </c>
      <c r="B216" s="292">
        <v>421000</v>
      </c>
      <c r="C216" s="315" t="s">
        <v>1038</v>
      </c>
      <c r="D216" s="349">
        <f>SUM(D217:D223)</f>
        <v>85115</v>
      </c>
      <c r="E216" s="349">
        <f>SUM(E217:E223)</f>
        <v>89141</v>
      </c>
    </row>
    <row r="217" spans="1:5" ht="12.75">
      <c r="A217" s="364">
        <v>4197</v>
      </c>
      <c r="B217" s="302">
        <v>421100</v>
      </c>
      <c r="C217" s="317" t="s">
        <v>457</v>
      </c>
      <c r="D217" s="350">
        <v>2559</v>
      </c>
      <c r="E217" s="350">
        <v>2553</v>
      </c>
    </row>
    <row r="218" spans="1:5" ht="12.75">
      <c r="A218" s="302">
        <v>4198</v>
      </c>
      <c r="B218" s="302">
        <v>421200</v>
      </c>
      <c r="C218" s="317" t="s">
        <v>458</v>
      </c>
      <c r="D218" s="350">
        <v>51843</v>
      </c>
      <c r="E218" s="350">
        <v>58030</v>
      </c>
    </row>
    <row r="219" spans="1:5" ht="12.75">
      <c r="A219" s="364">
        <v>4199</v>
      </c>
      <c r="B219" s="302">
        <v>421300</v>
      </c>
      <c r="C219" s="317" t="s">
        <v>459</v>
      </c>
      <c r="D219" s="350">
        <v>23498</v>
      </c>
      <c r="E219" s="350">
        <v>23550</v>
      </c>
    </row>
    <row r="220" spans="1:5" ht="12.75">
      <c r="A220" s="302">
        <v>4200</v>
      </c>
      <c r="B220" s="302">
        <v>421400</v>
      </c>
      <c r="C220" s="317" t="s">
        <v>1496</v>
      </c>
      <c r="D220" s="350">
        <v>2534</v>
      </c>
      <c r="E220" s="350">
        <v>2320</v>
      </c>
    </row>
    <row r="221" spans="1:5" ht="12.75">
      <c r="A221" s="364">
        <v>4201</v>
      </c>
      <c r="B221" s="302">
        <v>421500</v>
      </c>
      <c r="C221" s="317" t="s">
        <v>1497</v>
      </c>
      <c r="D221" s="350">
        <v>3732</v>
      </c>
      <c r="E221" s="350">
        <v>1775</v>
      </c>
    </row>
    <row r="222" spans="1:5" ht="12.75">
      <c r="A222" s="302">
        <v>4202</v>
      </c>
      <c r="B222" s="302">
        <v>421600</v>
      </c>
      <c r="C222" s="317" t="s">
        <v>1498</v>
      </c>
      <c r="D222" s="350">
        <v>177</v>
      </c>
      <c r="E222" s="350">
        <v>133</v>
      </c>
    </row>
    <row r="223" spans="1:5" s="412" customFormat="1" ht="12.75">
      <c r="A223" s="364">
        <v>4203</v>
      </c>
      <c r="B223" s="302">
        <v>421900</v>
      </c>
      <c r="C223" s="317" t="s">
        <v>352</v>
      </c>
      <c r="D223" s="350">
        <v>772</v>
      </c>
      <c r="E223" s="350">
        <v>780</v>
      </c>
    </row>
    <row r="224" spans="1:5" s="411" customFormat="1" ht="12.75">
      <c r="A224" s="360">
        <v>4204</v>
      </c>
      <c r="B224" s="292">
        <v>422000</v>
      </c>
      <c r="C224" s="315" t="s">
        <v>1039</v>
      </c>
      <c r="D224" s="349">
        <f>SUM(D225:D229)</f>
        <v>2777</v>
      </c>
      <c r="E224" s="349">
        <f>SUM(E225:E229)</f>
        <v>2846</v>
      </c>
    </row>
    <row r="225" spans="1:5" ht="12.75">
      <c r="A225" s="364">
        <v>4205</v>
      </c>
      <c r="B225" s="302">
        <v>422100</v>
      </c>
      <c r="C225" s="317" t="s">
        <v>451</v>
      </c>
      <c r="D225" s="350">
        <v>1131</v>
      </c>
      <c r="E225" s="350">
        <v>1204</v>
      </c>
    </row>
    <row r="226" spans="1:5" ht="12.75">
      <c r="A226" s="302">
        <v>4206</v>
      </c>
      <c r="B226" s="302">
        <v>422200</v>
      </c>
      <c r="C226" s="317" t="s">
        <v>1751</v>
      </c>
      <c r="D226" s="350"/>
      <c r="E226" s="350"/>
    </row>
    <row r="227" spans="1:5" ht="12.75">
      <c r="A227" s="364">
        <v>4207</v>
      </c>
      <c r="B227" s="372">
        <v>422300</v>
      </c>
      <c r="C227" s="373" t="s">
        <v>1752</v>
      </c>
      <c r="D227" s="350">
        <v>1627</v>
      </c>
      <c r="E227" s="350">
        <v>1642</v>
      </c>
    </row>
    <row r="228" spans="1:5" ht="12.75">
      <c r="A228" s="302">
        <v>4208</v>
      </c>
      <c r="B228" s="371">
        <v>422400</v>
      </c>
      <c r="C228" s="366" t="s">
        <v>364</v>
      </c>
      <c r="D228" s="358"/>
      <c r="E228" s="350"/>
    </row>
    <row r="229" spans="1:5" ht="12.75">
      <c r="A229" s="364">
        <v>4209</v>
      </c>
      <c r="B229" s="408">
        <v>422900</v>
      </c>
      <c r="C229" s="376" t="s">
        <v>1753</v>
      </c>
      <c r="D229" s="350">
        <v>19</v>
      </c>
      <c r="E229" s="350"/>
    </row>
    <row r="230" spans="1:5" s="411" customFormat="1" ht="12.75">
      <c r="A230" s="360">
        <v>4210</v>
      </c>
      <c r="B230" s="292">
        <v>423000</v>
      </c>
      <c r="C230" s="315" t="s">
        <v>1469</v>
      </c>
      <c r="D230" s="349">
        <f>SUM(D231:D238)</f>
        <v>16762</v>
      </c>
      <c r="E230" s="349">
        <f>SUM(E231:E238)</f>
        <v>15690</v>
      </c>
    </row>
    <row r="231" spans="1:5" ht="12.75">
      <c r="A231" s="364">
        <v>4211</v>
      </c>
      <c r="B231" s="302">
        <v>423100</v>
      </c>
      <c r="C231" s="317" t="s">
        <v>1754</v>
      </c>
      <c r="D231" s="350">
        <v>7</v>
      </c>
      <c r="E231" s="350">
        <v>612</v>
      </c>
    </row>
    <row r="232" spans="1:5" ht="12.75">
      <c r="A232" s="302">
        <v>4212</v>
      </c>
      <c r="B232" s="302">
        <v>423200</v>
      </c>
      <c r="C232" s="317" t="s">
        <v>1755</v>
      </c>
      <c r="D232" s="350">
        <v>4664</v>
      </c>
      <c r="E232" s="350">
        <v>5839</v>
      </c>
    </row>
    <row r="233" spans="1:5" ht="12.75">
      <c r="A233" s="364">
        <v>4213</v>
      </c>
      <c r="B233" s="302">
        <v>423300</v>
      </c>
      <c r="C233" s="317" t="s">
        <v>1756</v>
      </c>
      <c r="D233" s="350">
        <v>4894</v>
      </c>
      <c r="E233" s="350">
        <v>2851</v>
      </c>
    </row>
    <row r="234" spans="1:5" ht="12.75">
      <c r="A234" s="302">
        <v>4214</v>
      </c>
      <c r="B234" s="302">
        <v>423400</v>
      </c>
      <c r="C234" s="317" t="s">
        <v>393</v>
      </c>
      <c r="D234" s="350">
        <v>279</v>
      </c>
      <c r="E234" s="350">
        <v>374</v>
      </c>
    </row>
    <row r="235" spans="1:5" ht="12.75">
      <c r="A235" s="364">
        <v>4215</v>
      </c>
      <c r="B235" s="302">
        <v>423500</v>
      </c>
      <c r="C235" s="317" t="s">
        <v>164</v>
      </c>
      <c r="D235" s="350">
        <v>6057</v>
      </c>
      <c r="E235" s="350">
        <v>4248</v>
      </c>
    </row>
    <row r="236" spans="1:5" ht="12.75">
      <c r="A236" s="302">
        <v>4216</v>
      </c>
      <c r="B236" s="302">
        <v>423600</v>
      </c>
      <c r="C236" s="317" t="s">
        <v>409</v>
      </c>
      <c r="D236" s="350"/>
      <c r="E236" s="350">
        <v>63</v>
      </c>
    </row>
    <row r="237" spans="1:5" ht="12.75">
      <c r="A237" s="364">
        <v>4217</v>
      </c>
      <c r="B237" s="302">
        <v>423700</v>
      </c>
      <c r="C237" s="317" t="s">
        <v>410</v>
      </c>
      <c r="D237" s="350">
        <v>753</v>
      </c>
      <c r="E237" s="350">
        <v>1189</v>
      </c>
    </row>
    <row r="238" spans="1:5" ht="12.75">
      <c r="A238" s="302">
        <v>4218</v>
      </c>
      <c r="B238" s="302">
        <v>423900</v>
      </c>
      <c r="C238" s="317" t="s">
        <v>411</v>
      </c>
      <c r="D238" s="350">
        <v>108</v>
      </c>
      <c r="E238" s="350">
        <v>514</v>
      </c>
    </row>
    <row r="239" spans="1:5" s="411" customFormat="1" ht="12.75">
      <c r="A239" s="360">
        <v>4219</v>
      </c>
      <c r="B239" s="292">
        <v>424000</v>
      </c>
      <c r="C239" s="315" t="s">
        <v>1470</v>
      </c>
      <c r="D239" s="349">
        <f>SUM(D240:D246)</f>
        <v>3563</v>
      </c>
      <c r="E239" s="349">
        <f>SUM(E240:E246)</f>
        <v>4342</v>
      </c>
    </row>
    <row r="240" spans="1:5" ht="12.75">
      <c r="A240" s="302">
        <v>4220</v>
      </c>
      <c r="B240" s="302">
        <v>424100</v>
      </c>
      <c r="C240" s="317" t="s">
        <v>412</v>
      </c>
      <c r="D240" s="350"/>
      <c r="E240" s="350"/>
    </row>
    <row r="241" spans="1:5" ht="12.75">
      <c r="A241" s="364">
        <v>4221</v>
      </c>
      <c r="B241" s="302">
        <v>424200</v>
      </c>
      <c r="C241" s="317" t="s">
        <v>413</v>
      </c>
      <c r="D241" s="350"/>
      <c r="E241" s="350"/>
    </row>
    <row r="242" spans="1:5" ht="12.75">
      <c r="A242" s="302">
        <v>4222</v>
      </c>
      <c r="B242" s="302">
        <v>424300</v>
      </c>
      <c r="C242" s="317" t="s">
        <v>414</v>
      </c>
      <c r="D242" s="350">
        <v>3563</v>
      </c>
      <c r="E242" s="350">
        <v>4199</v>
      </c>
    </row>
    <row r="243" spans="1:5" ht="12.75">
      <c r="A243" s="364">
        <v>4223</v>
      </c>
      <c r="B243" s="302">
        <v>424400</v>
      </c>
      <c r="C243" s="317" t="s">
        <v>268</v>
      </c>
      <c r="D243" s="350"/>
      <c r="E243" s="350"/>
    </row>
    <row r="244" spans="1:5" ht="24">
      <c r="A244" s="302">
        <v>4224</v>
      </c>
      <c r="B244" s="302">
        <v>424500</v>
      </c>
      <c r="C244" s="317" t="s">
        <v>269</v>
      </c>
      <c r="D244" s="350"/>
      <c r="E244" s="350"/>
    </row>
    <row r="245" spans="1:5" ht="12.75">
      <c r="A245" s="364">
        <v>4225</v>
      </c>
      <c r="B245" s="302">
        <v>424600</v>
      </c>
      <c r="C245" s="317" t="s">
        <v>1240</v>
      </c>
      <c r="D245" s="350"/>
      <c r="E245" s="350">
        <v>143</v>
      </c>
    </row>
    <row r="246" spans="1:5" ht="12.75">
      <c r="A246" s="302">
        <v>4226</v>
      </c>
      <c r="B246" s="302">
        <v>424900</v>
      </c>
      <c r="C246" s="317" t="s">
        <v>1241</v>
      </c>
      <c r="D246" s="350"/>
      <c r="E246" s="350"/>
    </row>
    <row r="247" spans="1:5" s="411" customFormat="1" ht="24">
      <c r="A247" s="360">
        <v>4227</v>
      </c>
      <c r="B247" s="292">
        <v>425000</v>
      </c>
      <c r="C247" s="315" t="s">
        <v>1471</v>
      </c>
      <c r="D247" s="349">
        <f>D248+D249</f>
        <v>23623</v>
      </c>
      <c r="E247" s="349">
        <f>E248+E249</f>
        <v>26546</v>
      </c>
    </row>
    <row r="248" spans="1:5" ht="12.75">
      <c r="A248" s="302">
        <v>4228</v>
      </c>
      <c r="B248" s="302">
        <v>425100</v>
      </c>
      <c r="C248" s="317" t="s">
        <v>1472</v>
      </c>
      <c r="D248" s="350">
        <v>10788</v>
      </c>
      <c r="E248" s="350">
        <v>9035</v>
      </c>
    </row>
    <row r="249" spans="1:5" ht="12.75">
      <c r="A249" s="364">
        <v>4229</v>
      </c>
      <c r="B249" s="302">
        <v>425200</v>
      </c>
      <c r="C249" s="317" t="s">
        <v>1529</v>
      </c>
      <c r="D249" s="350">
        <v>12835</v>
      </c>
      <c r="E249" s="350">
        <v>17511</v>
      </c>
    </row>
    <row r="250" spans="1:5" s="411" customFormat="1" ht="12.75">
      <c r="A250" s="360">
        <v>4230</v>
      </c>
      <c r="B250" s="292">
        <v>426000</v>
      </c>
      <c r="C250" s="315" t="s">
        <v>1473</v>
      </c>
      <c r="D250" s="349">
        <f>SUM(D251:D259)</f>
        <v>492805</v>
      </c>
      <c r="E250" s="349">
        <f>SUM(E251:E259)</f>
        <v>504677</v>
      </c>
    </row>
    <row r="251" spans="1:5" ht="12.75">
      <c r="A251" s="364">
        <v>4231</v>
      </c>
      <c r="B251" s="302">
        <v>426100</v>
      </c>
      <c r="C251" s="317" t="s">
        <v>1530</v>
      </c>
      <c r="D251" s="350">
        <v>5008</v>
      </c>
      <c r="E251" s="350">
        <v>4559</v>
      </c>
    </row>
    <row r="252" spans="1:5" ht="12.75">
      <c r="A252" s="302">
        <v>4232</v>
      </c>
      <c r="B252" s="302">
        <v>426200</v>
      </c>
      <c r="C252" s="317" t="s">
        <v>1224</v>
      </c>
      <c r="D252" s="350"/>
      <c r="E252" s="350"/>
    </row>
    <row r="253" spans="1:5" ht="12.75">
      <c r="A253" s="364">
        <v>4233</v>
      </c>
      <c r="B253" s="302">
        <v>426300</v>
      </c>
      <c r="C253" s="317" t="s">
        <v>1531</v>
      </c>
      <c r="D253" s="350">
        <v>349</v>
      </c>
      <c r="E253" s="350">
        <v>192</v>
      </c>
    </row>
    <row r="254" spans="1:5" ht="12.75">
      <c r="A254" s="302">
        <v>4234</v>
      </c>
      <c r="B254" s="302">
        <v>426400</v>
      </c>
      <c r="C254" s="317" t="s">
        <v>1532</v>
      </c>
      <c r="D254" s="350">
        <v>13930</v>
      </c>
      <c r="E254" s="350">
        <v>16736</v>
      </c>
    </row>
    <row r="255" spans="1:5" ht="12.75">
      <c r="A255" s="364">
        <v>4235</v>
      </c>
      <c r="B255" s="302">
        <v>426500</v>
      </c>
      <c r="C255" s="317" t="s">
        <v>291</v>
      </c>
      <c r="D255" s="350">
        <v>710</v>
      </c>
      <c r="E255" s="350">
        <v>820</v>
      </c>
    </row>
    <row r="256" spans="1:5" ht="12.75">
      <c r="A256" s="302">
        <v>4236</v>
      </c>
      <c r="B256" s="302">
        <v>426600</v>
      </c>
      <c r="C256" s="317" t="s">
        <v>292</v>
      </c>
      <c r="D256" s="350"/>
      <c r="E256" s="350"/>
    </row>
    <row r="257" spans="1:5" ht="12.75">
      <c r="A257" s="364">
        <v>4237</v>
      </c>
      <c r="B257" s="302">
        <v>426700</v>
      </c>
      <c r="C257" s="317" t="s">
        <v>293</v>
      </c>
      <c r="D257" s="350">
        <v>437690</v>
      </c>
      <c r="E257" s="350">
        <v>451304</v>
      </c>
    </row>
    <row r="258" spans="1:5" ht="12.75">
      <c r="A258" s="302">
        <v>4238</v>
      </c>
      <c r="B258" s="302">
        <v>426800</v>
      </c>
      <c r="C258" s="317" t="s">
        <v>1250</v>
      </c>
      <c r="D258" s="350">
        <v>31137</v>
      </c>
      <c r="E258" s="350">
        <v>28194</v>
      </c>
    </row>
    <row r="259" spans="1:5" ht="12.75">
      <c r="A259" s="364">
        <v>4239</v>
      </c>
      <c r="B259" s="302">
        <v>426900</v>
      </c>
      <c r="C259" s="317" t="s">
        <v>294</v>
      </c>
      <c r="D259" s="350">
        <v>3981</v>
      </c>
      <c r="E259" s="350">
        <v>2872</v>
      </c>
    </row>
    <row r="260" spans="1:5" s="411" customFormat="1" ht="24">
      <c r="A260" s="360">
        <v>4240</v>
      </c>
      <c r="B260" s="292">
        <v>430000</v>
      </c>
      <c r="C260" s="315" t="s">
        <v>498</v>
      </c>
      <c r="D260" s="349">
        <f>D261+D265+D267+D269+D273</f>
        <v>428</v>
      </c>
      <c r="E260" s="349">
        <f>E261+E265+E267+E269+E273</f>
        <v>291</v>
      </c>
    </row>
    <row r="261" spans="1:5" s="411" customFormat="1" ht="24">
      <c r="A261" s="360">
        <v>4241</v>
      </c>
      <c r="B261" s="292">
        <v>431000</v>
      </c>
      <c r="C261" s="315" t="s">
        <v>499</v>
      </c>
      <c r="D261" s="349">
        <f>SUM(D262:D264)</f>
        <v>392</v>
      </c>
      <c r="E261" s="349">
        <f>SUM(E262:E264)</f>
        <v>258</v>
      </c>
    </row>
    <row r="262" spans="1:5" ht="12.75">
      <c r="A262" s="356">
        <v>4242</v>
      </c>
      <c r="B262" s="371">
        <v>431100</v>
      </c>
      <c r="C262" s="366" t="s">
        <v>1227</v>
      </c>
      <c r="D262" s="358">
        <v>64</v>
      </c>
      <c r="E262" s="350">
        <v>58</v>
      </c>
    </row>
    <row r="263" spans="1:5" ht="12.75">
      <c r="A263" s="374">
        <v>4243</v>
      </c>
      <c r="B263" s="371">
        <v>431200</v>
      </c>
      <c r="C263" s="366" t="s">
        <v>394</v>
      </c>
      <c r="D263" s="358">
        <v>328</v>
      </c>
      <c r="E263" s="350">
        <v>200</v>
      </c>
    </row>
    <row r="264" spans="1:5" ht="12.75">
      <c r="A264" s="356">
        <v>4244</v>
      </c>
      <c r="B264" s="377">
        <v>431300</v>
      </c>
      <c r="C264" s="368" t="s">
        <v>395</v>
      </c>
      <c r="D264" s="358"/>
      <c r="E264" s="350"/>
    </row>
    <row r="265" spans="1:5" s="390" customFormat="1" ht="12.75">
      <c r="A265" s="361">
        <v>4245</v>
      </c>
      <c r="B265" s="369">
        <v>432000</v>
      </c>
      <c r="C265" s="370" t="s">
        <v>500</v>
      </c>
      <c r="D265" s="355">
        <f>D266</f>
        <v>0</v>
      </c>
      <c r="E265" s="355">
        <f>E266</f>
        <v>0</v>
      </c>
    </row>
    <row r="266" spans="1:5" ht="12.75">
      <c r="A266" s="356">
        <v>4246</v>
      </c>
      <c r="B266" s="371">
        <v>432100</v>
      </c>
      <c r="C266" s="366" t="s">
        <v>501</v>
      </c>
      <c r="D266" s="358"/>
      <c r="E266" s="350"/>
    </row>
    <row r="267" spans="1:5" s="411" customFormat="1" ht="12.75">
      <c r="A267" s="361">
        <v>4247</v>
      </c>
      <c r="B267" s="369">
        <v>433000</v>
      </c>
      <c r="C267" s="370" t="s">
        <v>502</v>
      </c>
      <c r="D267" s="355">
        <f>D268</f>
        <v>0</v>
      </c>
      <c r="E267" s="349">
        <f>E268</f>
        <v>0</v>
      </c>
    </row>
    <row r="268" spans="1:5" ht="12.75">
      <c r="A268" s="356">
        <v>4248</v>
      </c>
      <c r="B268" s="371">
        <v>433100</v>
      </c>
      <c r="C268" s="366" t="s">
        <v>396</v>
      </c>
      <c r="D268" s="358"/>
      <c r="E268" s="350"/>
    </row>
    <row r="269" spans="1:5" s="411" customFormat="1" ht="12.75">
      <c r="A269" s="361">
        <v>4249</v>
      </c>
      <c r="B269" s="413">
        <v>434000</v>
      </c>
      <c r="C269" s="380" t="s">
        <v>503</v>
      </c>
      <c r="D269" s="355">
        <f>SUM(D270:D272)</f>
        <v>0</v>
      </c>
      <c r="E269" s="349">
        <f>SUM(E270:E272)</f>
        <v>0</v>
      </c>
    </row>
    <row r="270" spans="1:5" ht="15" customHeight="1">
      <c r="A270" s="356">
        <v>4250</v>
      </c>
      <c r="B270" s="371">
        <v>434100</v>
      </c>
      <c r="C270" s="366" t="s">
        <v>397</v>
      </c>
      <c r="D270" s="358"/>
      <c r="E270" s="350"/>
    </row>
    <row r="271" spans="1:5" ht="15" customHeight="1">
      <c r="A271" s="374">
        <v>4251</v>
      </c>
      <c r="B271" s="371">
        <v>434200</v>
      </c>
      <c r="C271" s="366" t="s">
        <v>398</v>
      </c>
      <c r="D271" s="358"/>
      <c r="E271" s="350"/>
    </row>
    <row r="272" spans="1:5" ht="15" customHeight="1">
      <c r="A272" s="356">
        <v>4252</v>
      </c>
      <c r="B272" s="371">
        <v>434300</v>
      </c>
      <c r="C272" s="366" t="s">
        <v>399</v>
      </c>
      <c r="D272" s="358"/>
      <c r="E272" s="350"/>
    </row>
    <row r="273" spans="1:5" s="390" customFormat="1" ht="15" customHeight="1">
      <c r="A273" s="361">
        <v>4253</v>
      </c>
      <c r="B273" s="413">
        <v>435000</v>
      </c>
      <c r="C273" s="380" t="s">
        <v>504</v>
      </c>
      <c r="D273" s="355">
        <f>D274</f>
        <v>36</v>
      </c>
      <c r="E273" s="355">
        <f>E274</f>
        <v>33</v>
      </c>
    </row>
    <row r="274" spans="1:5" ht="15" customHeight="1">
      <c r="A274" s="356">
        <v>4254</v>
      </c>
      <c r="B274" s="371">
        <v>435100</v>
      </c>
      <c r="C274" s="366" t="s">
        <v>400</v>
      </c>
      <c r="D274" s="358">
        <v>36</v>
      </c>
      <c r="E274" s="350">
        <v>33</v>
      </c>
    </row>
    <row r="275" spans="1:5" s="411" customFormat="1" ht="24">
      <c r="A275" s="361">
        <v>4255</v>
      </c>
      <c r="B275" s="369">
        <v>440000</v>
      </c>
      <c r="C275" s="370" t="s">
        <v>505</v>
      </c>
      <c r="D275" s="355">
        <f>D276+D286+D293+D295</f>
        <v>0</v>
      </c>
      <c r="E275" s="349">
        <f>E276+E286+E293+E295</f>
        <v>0</v>
      </c>
    </row>
    <row r="276" spans="1:5" s="411" customFormat="1" ht="15" customHeight="1">
      <c r="A276" s="361">
        <v>4256</v>
      </c>
      <c r="B276" s="369">
        <v>441000</v>
      </c>
      <c r="C276" s="370" t="s">
        <v>506</v>
      </c>
      <c r="D276" s="355">
        <f>SUM(D277:D285)</f>
        <v>0</v>
      </c>
      <c r="E276" s="355">
        <f>SUM(E277:E285)</f>
        <v>0</v>
      </c>
    </row>
    <row r="277" spans="1:5" ht="15" customHeight="1">
      <c r="A277" s="374">
        <v>4257</v>
      </c>
      <c r="B277" s="408">
        <v>441100</v>
      </c>
      <c r="C277" s="376" t="s">
        <v>1768</v>
      </c>
      <c r="D277" s="350"/>
      <c r="E277" s="350"/>
    </row>
    <row r="278" spans="1:5" ht="15" customHeight="1">
      <c r="A278" s="356">
        <v>4258</v>
      </c>
      <c r="B278" s="302">
        <v>441200</v>
      </c>
      <c r="C278" s="317" t="s">
        <v>1769</v>
      </c>
      <c r="D278" s="350"/>
      <c r="E278" s="350"/>
    </row>
    <row r="279" spans="1:5" ht="15" customHeight="1">
      <c r="A279" s="374">
        <v>4259</v>
      </c>
      <c r="B279" s="302">
        <v>441300</v>
      </c>
      <c r="C279" s="317" t="s">
        <v>1770</v>
      </c>
      <c r="D279" s="350"/>
      <c r="E279" s="350"/>
    </row>
    <row r="280" spans="1:5" ht="15" customHeight="1">
      <c r="A280" s="356">
        <v>4260</v>
      </c>
      <c r="B280" s="302">
        <v>441400</v>
      </c>
      <c r="C280" s="317" t="s">
        <v>1771</v>
      </c>
      <c r="D280" s="350"/>
      <c r="E280" s="350"/>
    </row>
    <row r="281" spans="1:5" ht="15" customHeight="1">
      <c r="A281" s="374">
        <v>4261</v>
      </c>
      <c r="B281" s="302">
        <v>441500</v>
      </c>
      <c r="C281" s="317" t="s">
        <v>1772</v>
      </c>
      <c r="D281" s="350"/>
      <c r="E281" s="350"/>
    </row>
    <row r="282" spans="1:5" ht="15" customHeight="1">
      <c r="A282" s="356">
        <v>4262</v>
      </c>
      <c r="B282" s="302">
        <v>441600</v>
      </c>
      <c r="C282" s="317" t="s">
        <v>210</v>
      </c>
      <c r="D282" s="350"/>
      <c r="E282" s="350"/>
    </row>
    <row r="283" spans="1:5" ht="15" customHeight="1">
      <c r="A283" s="374">
        <v>4263</v>
      </c>
      <c r="B283" s="302">
        <v>441700</v>
      </c>
      <c r="C283" s="317" t="s">
        <v>1619</v>
      </c>
      <c r="D283" s="350"/>
      <c r="E283" s="350"/>
    </row>
    <row r="284" spans="1:5" ht="15" customHeight="1">
      <c r="A284" s="356">
        <v>4264</v>
      </c>
      <c r="B284" s="372">
        <v>441800</v>
      </c>
      <c r="C284" s="373" t="s">
        <v>1620</v>
      </c>
      <c r="D284" s="350"/>
      <c r="E284" s="350"/>
    </row>
    <row r="285" spans="1:5" ht="15" customHeight="1">
      <c r="A285" s="374">
        <v>4265</v>
      </c>
      <c r="B285" s="371">
        <v>441900</v>
      </c>
      <c r="C285" s="366" t="s">
        <v>1552</v>
      </c>
      <c r="D285" s="358"/>
      <c r="E285" s="350"/>
    </row>
    <row r="286" spans="1:5" s="411" customFormat="1" ht="15" customHeight="1">
      <c r="A286" s="361">
        <v>4266</v>
      </c>
      <c r="B286" s="295">
        <v>442000</v>
      </c>
      <c r="C286" s="362" t="s">
        <v>507</v>
      </c>
      <c r="D286" s="349">
        <f>SUM(D287:D292)</f>
        <v>0</v>
      </c>
      <c r="E286" s="349">
        <f>SUM(E287:E292)</f>
        <v>0</v>
      </c>
    </row>
    <row r="287" spans="1:5" ht="24">
      <c r="A287" s="374">
        <v>4267</v>
      </c>
      <c r="B287" s="302">
        <v>442100</v>
      </c>
      <c r="C287" s="317" t="s">
        <v>1074</v>
      </c>
      <c r="D287" s="350"/>
      <c r="E287" s="350"/>
    </row>
    <row r="288" spans="1:5" ht="14.25" customHeight="1">
      <c r="A288" s="356">
        <v>4268</v>
      </c>
      <c r="B288" s="302">
        <v>442200</v>
      </c>
      <c r="C288" s="317" t="s">
        <v>1621</v>
      </c>
      <c r="D288" s="350"/>
      <c r="E288" s="350"/>
    </row>
    <row r="289" spans="1:5" ht="14.25" customHeight="1">
      <c r="A289" s="374">
        <v>4269</v>
      </c>
      <c r="B289" s="302">
        <v>442300</v>
      </c>
      <c r="C289" s="317" t="s">
        <v>1622</v>
      </c>
      <c r="D289" s="350"/>
      <c r="E289" s="350"/>
    </row>
    <row r="290" spans="1:5" ht="14.25" customHeight="1">
      <c r="A290" s="356">
        <v>4270</v>
      </c>
      <c r="B290" s="302">
        <v>442400</v>
      </c>
      <c r="C290" s="317" t="s">
        <v>1623</v>
      </c>
      <c r="D290" s="350"/>
      <c r="E290" s="350"/>
    </row>
    <row r="291" spans="1:5" ht="14.25" customHeight="1">
      <c r="A291" s="374">
        <v>4271</v>
      </c>
      <c r="B291" s="302">
        <v>442500</v>
      </c>
      <c r="C291" s="317" t="s">
        <v>212</v>
      </c>
      <c r="D291" s="350"/>
      <c r="E291" s="350"/>
    </row>
    <row r="292" spans="1:5" ht="14.25" customHeight="1">
      <c r="A292" s="356">
        <v>4272</v>
      </c>
      <c r="B292" s="372">
        <v>442600</v>
      </c>
      <c r="C292" s="373" t="s">
        <v>213</v>
      </c>
      <c r="D292" s="350"/>
      <c r="E292" s="350"/>
    </row>
    <row r="293" spans="1:5" s="411" customFormat="1" ht="14.25" customHeight="1">
      <c r="A293" s="361">
        <v>4273</v>
      </c>
      <c r="B293" s="369">
        <v>443000</v>
      </c>
      <c r="C293" s="370" t="s">
        <v>508</v>
      </c>
      <c r="D293" s="355">
        <f>D294</f>
        <v>0</v>
      </c>
      <c r="E293" s="349">
        <f>E294</f>
        <v>0</v>
      </c>
    </row>
    <row r="294" spans="1:5" ht="14.25" customHeight="1">
      <c r="A294" s="356">
        <v>4274</v>
      </c>
      <c r="B294" s="371">
        <v>443100</v>
      </c>
      <c r="C294" s="366" t="s">
        <v>402</v>
      </c>
      <c r="D294" s="358"/>
      <c r="E294" s="350"/>
    </row>
    <row r="295" spans="1:5" s="411" customFormat="1" ht="14.25" customHeight="1">
      <c r="A295" s="361">
        <v>4275</v>
      </c>
      <c r="B295" s="369">
        <v>444000</v>
      </c>
      <c r="C295" s="370" t="s">
        <v>509</v>
      </c>
      <c r="D295" s="355">
        <f>SUM(D296:D298)</f>
        <v>0</v>
      </c>
      <c r="E295" s="349">
        <f>SUM(E296:E298)</f>
        <v>0</v>
      </c>
    </row>
    <row r="296" spans="1:5" ht="14.25" customHeight="1">
      <c r="A296" s="356">
        <v>4276</v>
      </c>
      <c r="B296" s="408">
        <v>444100</v>
      </c>
      <c r="C296" s="376" t="s">
        <v>420</v>
      </c>
      <c r="D296" s="350"/>
      <c r="E296" s="350"/>
    </row>
    <row r="297" spans="1:5" ht="14.25" customHeight="1">
      <c r="A297" s="374">
        <v>4277</v>
      </c>
      <c r="B297" s="302">
        <v>444200</v>
      </c>
      <c r="C297" s="317" t="s">
        <v>421</v>
      </c>
      <c r="D297" s="350"/>
      <c r="E297" s="350"/>
    </row>
    <row r="298" spans="1:5" ht="14.25" customHeight="1">
      <c r="A298" s="356">
        <v>4278</v>
      </c>
      <c r="B298" s="372">
        <v>444300</v>
      </c>
      <c r="C298" s="373" t="s">
        <v>1075</v>
      </c>
      <c r="D298" s="350"/>
      <c r="E298" s="350"/>
    </row>
    <row r="299" spans="1:5" s="411" customFormat="1" ht="14.25" customHeight="1">
      <c r="A299" s="361">
        <v>4279</v>
      </c>
      <c r="B299" s="369">
        <v>450000</v>
      </c>
      <c r="C299" s="370" t="s">
        <v>510</v>
      </c>
      <c r="D299" s="355">
        <f>D300+D303+D306+D309</f>
        <v>0</v>
      </c>
      <c r="E299" s="349">
        <f>E300+E303+E306+E309</f>
        <v>0</v>
      </c>
    </row>
    <row r="300" spans="1:5" s="411" customFormat="1" ht="24">
      <c r="A300" s="361">
        <v>4280</v>
      </c>
      <c r="B300" s="295">
        <v>451000</v>
      </c>
      <c r="C300" s="362" t="s">
        <v>511</v>
      </c>
      <c r="D300" s="349">
        <f>D301+D302</f>
        <v>0</v>
      </c>
      <c r="E300" s="349">
        <f>E301+E302</f>
        <v>0</v>
      </c>
    </row>
    <row r="301" spans="1:5" ht="24">
      <c r="A301" s="374">
        <v>4281</v>
      </c>
      <c r="B301" s="302">
        <v>451100</v>
      </c>
      <c r="C301" s="317" t="s">
        <v>170</v>
      </c>
      <c r="D301" s="350"/>
      <c r="E301" s="350"/>
    </row>
    <row r="302" spans="1:5" ht="24">
      <c r="A302" s="356">
        <v>4282</v>
      </c>
      <c r="B302" s="302">
        <v>451200</v>
      </c>
      <c r="C302" s="317" t="s">
        <v>171</v>
      </c>
      <c r="D302" s="350"/>
      <c r="E302" s="350"/>
    </row>
    <row r="303" spans="1:5" s="411" customFormat="1" ht="24">
      <c r="A303" s="361">
        <v>4283</v>
      </c>
      <c r="B303" s="292">
        <v>452000</v>
      </c>
      <c r="C303" s="315" t="s">
        <v>512</v>
      </c>
      <c r="D303" s="349">
        <f>D304+D305</f>
        <v>0</v>
      </c>
      <c r="E303" s="349">
        <f>E304+E305</f>
        <v>0</v>
      </c>
    </row>
    <row r="304" spans="1:5" ht="14.25" customHeight="1">
      <c r="A304" s="356">
        <v>4284</v>
      </c>
      <c r="B304" s="302">
        <v>452100</v>
      </c>
      <c r="C304" s="317" t="s">
        <v>172</v>
      </c>
      <c r="D304" s="350"/>
      <c r="E304" s="350"/>
    </row>
    <row r="305" spans="1:5" ht="14.25" customHeight="1">
      <c r="A305" s="374">
        <v>4285</v>
      </c>
      <c r="B305" s="302">
        <v>452200</v>
      </c>
      <c r="C305" s="317" t="s">
        <v>173</v>
      </c>
      <c r="D305" s="350"/>
      <c r="E305" s="350"/>
    </row>
    <row r="306" spans="1:5" s="411" customFormat="1" ht="24">
      <c r="A306" s="361">
        <v>4286</v>
      </c>
      <c r="B306" s="292">
        <v>453000</v>
      </c>
      <c r="C306" s="315" t="s">
        <v>513</v>
      </c>
      <c r="D306" s="349">
        <f>D307+D308</f>
        <v>0</v>
      </c>
      <c r="E306" s="349">
        <f>E307+E308</f>
        <v>0</v>
      </c>
    </row>
    <row r="307" spans="1:5" ht="14.25" customHeight="1">
      <c r="A307" s="374">
        <v>4287</v>
      </c>
      <c r="B307" s="302">
        <v>453100</v>
      </c>
      <c r="C307" s="317" t="s">
        <v>174</v>
      </c>
      <c r="D307" s="350"/>
      <c r="E307" s="350"/>
    </row>
    <row r="308" spans="1:5" ht="14.25" customHeight="1">
      <c r="A308" s="356">
        <v>4288</v>
      </c>
      <c r="B308" s="302">
        <v>453200</v>
      </c>
      <c r="C308" s="317" t="s">
        <v>175</v>
      </c>
      <c r="D308" s="350"/>
      <c r="E308" s="350"/>
    </row>
    <row r="309" spans="1:5" s="411" customFormat="1" ht="14.25" customHeight="1">
      <c r="A309" s="361">
        <v>4289</v>
      </c>
      <c r="B309" s="292">
        <v>454000</v>
      </c>
      <c r="C309" s="315" t="s">
        <v>514</v>
      </c>
      <c r="D309" s="349">
        <f>D310+D311</f>
        <v>0</v>
      </c>
      <c r="E309" s="349">
        <f>E310+E311</f>
        <v>0</v>
      </c>
    </row>
    <row r="310" spans="1:5" ht="15" customHeight="1">
      <c r="A310" s="356">
        <v>4290</v>
      </c>
      <c r="B310" s="302">
        <v>454100</v>
      </c>
      <c r="C310" s="317" t="s">
        <v>176</v>
      </c>
      <c r="D310" s="350"/>
      <c r="E310" s="350"/>
    </row>
    <row r="311" spans="1:5" ht="15" customHeight="1">
      <c r="A311" s="374">
        <v>4291</v>
      </c>
      <c r="B311" s="302">
        <v>454200</v>
      </c>
      <c r="C311" s="317" t="s">
        <v>177</v>
      </c>
      <c r="D311" s="350"/>
      <c r="E311" s="350"/>
    </row>
    <row r="312" spans="1:5" s="411" customFormat="1" ht="24">
      <c r="A312" s="361">
        <v>4292</v>
      </c>
      <c r="B312" s="292">
        <v>460000</v>
      </c>
      <c r="C312" s="315" t="s">
        <v>515</v>
      </c>
      <c r="D312" s="349">
        <f>D313+D316+D319+D322+D325</f>
        <v>6702</v>
      </c>
      <c r="E312" s="349">
        <f>E313+E316+E319+E322+E325</f>
        <v>5103</v>
      </c>
    </row>
    <row r="313" spans="1:5" s="411" customFormat="1" ht="15" customHeight="1">
      <c r="A313" s="361">
        <v>4293</v>
      </c>
      <c r="B313" s="292">
        <v>461000</v>
      </c>
      <c r="C313" s="315" t="s">
        <v>516</v>
      </c>
      <c r="D313" s="349">
        <f>D314+D315</f>
        <v>0</v>
      </c>
      <c r="E313" s="349">
        <f>E314+E315</f>
        <v>0</v>
      </c>
    </row>
    <row r="314" spans="1:5" ht="15" customHeight="1">
      <c r="A314" s="356">
        <v>4294</v>
      </c>
      <c r="B314" s="302">
        <v>461100</v>
      </c>
      <c r="C314" s="317" t="s">
        <v>1235</v>
      </c>
      <c r="D314" s="350"/>
      <c r="E314" s="350">
        <v>0</v>
      </c>
    </row>
    <row r="315" spans="1:5" ht="15" customHeight="1">
      <c r="A315" s="374">
        <v>4295</v>
      </c>
      <c r="B315" s="302">
        <v>461200</v>
      </c>
      <c r="C315" s="317" t="s">
        <v>1236</v>
      </c>
      <c r="D315" s="350"/>
      <c r="E315" s="350">
        <v>0</v>
      </c>
    </row>
    <row r="316" spans="1:5" s="411" customFormat="1" ht="24">
      <c r="A316" s="361">
        <v>4296</v>
      </c>
      <c r="B316" s="292">
        <v>462000</v>
      </c>
      <c r="C316" s="315" t="s">
        <v>517</v>
      </c>
      <c r="D316" s="349">
        <f>D317+D318</f>
        <v>0</v>
      </c>
      <c r="E316" s="349">
        <f>E317+E318</f>
        <v>0</v>
      </c>
    </row>
    <row r="317" spans="1:5" ht="15" customHeight="1">
      <c r="A317" s="374">
        <v>4297</v>
      </c>
      <c r="B317" s="302">
        <v>462100</v>
      </c>
      <c r="C317" s="317" t="s">
        <v>403</v>
      </c>
      <c r="D317" s="350"/>
      <c r="E317" s="350"/>
    </row>
    <row r="318" spans="1:5" ht="15" customHeight="1">
      <c r="A318" s="356">
        <v>4298</v>
      </c>
      <c r="B318" s="302">
        <v>462200</v>
      </c>
      <c r="C318" s="317" t="s">
        <v>245</v>
      </c>
      <c r="D318" s="350"/>
      <c r="E318" s="350"/>
    </row>
    <row r="319" spans="1:5" s="411" customFormat="1" ht="24">
      <c r="A319" s="361">
        <v>4299</v>
      </c>
      <c r="B319" s="292">
        <v>463000</v>
      </c>
      <c r="C319" s="315" t="s">
        <v>518</v>
      </c>
      <c r="D319" s="349">
        <f>D320+D321</f>
        <v>0</v>
      </c>
      <c r="E319" s="349">
        <f>E320+E321</f>
        <v>0</v>
      </c>
    </row>
    <row r="320" spans="1:5" ht="15" customHeight="1">
      <c r="A320" s="356">
        <v>4300</v>
      </c>
      <c r="B320" s="302">
        <v>463100</v>
      </c>
      <c r="C320" s="317" t="s">
        <v>1757</v>
      </c>
      <c r="D320" s="350"/>
      <c r="E320" s="350"/>
    </row>
    <row r="321" spans="1:5" ht="15" customHeight="1">
      <c r="A321" s="374">
        <v>4301</v>
      </c>
      <c r="B321" s="302">
        <v>463200</v>
      </c>
      <c r="C321" s="317" t="s">
        <v>211</v>
      </c>
      <c r="D321" s="350"/>
      <c r="E321" s="350"/>
    </row>
    <row r="322" spans="1:5" s="411" customFormat="1" ht="24">
      <c r="A322" s="361">
        <v>4302</v>
      </c>
      <c r="B322" s="292">
        <v>464000</v>
      </c>
      <c r="C322" s="315" t="s">
        <v>519</v>
      </c>
      <c r="D322" s="349">
        <f>D323+D324</f>
        <v>0</v>
      </c>
      <c r="E322" s="349">
        <f>E323+E324</f>
        <v>0</v>
      </c>
    </row>
    <row r="323" spans="1:5" ht="24">
      <c r="A323" s="374">
        <v>4303</v>
      </c>
      <c r="B323" s="302">
        <v>464100</v>
      </c>
      <c r="C323" s="317" t="s">
        <v>1489</v>
      </c>
      <c r="D323" s="350"/>
      <c r="E323" s="350"/>
    </row>
    <row r="324" spans="1:5" ht="24">
      <c r="A324" s="356">
        <v>4304</v>
      </c>
      <c r="B324" s="372">
        <v>464200</v>
      </c>
      <c r="C324" s="373" t="s">
        <v>1490</v>
      </c>
      <c r="D324" s="350"/>
      <c r="E324" s="350"/>
    </row>
    <row r="325" spans="1:5" s="390" customFormat="1" ht="15" customHeight="1">
      <c r="A325" s="361">
        <v>4305</v>
      </c>
      <c r="B325" s="369">
        <v>465000</v>
      </c>
      <c r="C325" s="370" t="s">
        <v>520</v>
      </c>
      <c r="D325" s="355">
        <f>D326+D327</f>
        <v>6702</v>
      </c>
      <c r="E325" s="355">
        <f>E326+E327</f>
        <v>5103</v>
      </c>
    </row>
    <row r="326" spans="1:5" ht="15" customHeight="1">
      <c r="A326" s="356">
        <v>4306</v>
      </c>
      <c r="B326" s="371">
        <v>465100</v>
      </c>
      <c r="C326" s="366" t="s">
        <v>1491</v>
      </c>
      <c r="D326" s="358">
        <v>6702</v>
      </c>
      <c r="E326" s="350">
        <v>5103</v>
      </c>
    </row>
    <row r="327" spans="1:5" ht="15" customHeight="1">
      <c r="A327" s="374">
        <v>4307</v>
      </c>
      <c r="B327" s="371">
        <v>465200</v>
      </c>
      <c r="C327" s="366" t="s">
        <v>1492</v>
      </c>
      <c r="D327" s="358"/>
      <c r="E327" s="350"/>
    </row>
    <row r="328" spans="1:5" s="411" customFormat="1" ht="24">
      <c r="A328" s="361">
        <v>4308</v>
      </c>
      <c r="B328" s="295">
        <v>470000</v>
      </c>
      <c r="C328" s="362" t="s">
        <v>521</v>
      </c>
      <c r="D328" s="349">
        <f>D329+D333</f>
        <v>0</v>
      </c>
      <c r="E328" s="349">
        <f>E329+E333</f>
        <v>0</v>
      </c>
    </row>
    <row r="329" spans="1:5" s="411" customFormat="1" ht="36">
      <c r="A329" s="361">
        <v>4309</v>
      </c>
      <c r="B329" s="292">
        <v>471000</v>
      </c>
      <c r="C329" s="315" t="s">
        <v>522</v>
      </c>
      <c r="D329" s="349">
        <f>SUM(D330:D332)</f>
        <v>0</v>
      </c>
      <c r="E329" s="349">
        <f>SUM(E330:E332)</f>
        <v>0</v>
      </c>
    </row>
    <row r="330" spans="1:5" ht="24">
      <c r="A330" s="356">
        <v>4310</v>
      </c>
      <c r="B330" s="302">
        <v>471100</v>
      </c>
      <c r="C330" s="317" t="s">
        <v>1632</v>
      </c>
      <c r="D330" s="350"/>
      <c r="E330" s="350"/>
    </row>
    <row r="331" spans="1:5" ht="24">
      <c r="A331" s="374">
        <v>4311</v>
      </c>
      <c r="B331" s="302">
        <v>471200</v>
      </c>
      <c r="C331" s="317" t="s">
        <v>1525</v>
      </c>
      <c r="D331" s="350"/>
      <c r="E331" s="350"/>
    </row>
    <row r="332" spans="1:5" ht="24">
      <c r="A332" s="356">
        <v>4312</v>
      </c>
      <c r="B332" s="302">
        <v>471900</v>
      </c>
      <c r="C332" s="317" t="s">
        <v>1526</v>
      </c>
      <c r="D332" s="350"/>
      <c r="E332" s="350"/>
    </row>
    <row r="333" spans="1:5" s="411" customFormat="1" ht="24">
      <c r="A333" s="361">
        <v>4313</v>
      </c>
      <c r="B333" s="292">
        <v>472000</v>
      </c>
      <c r="C333" s="315" t="s">
        <v>523</v>
      </c>
      <c r="D333" s="349">
        <f>SUM(D334:D342)</f>
        <v>0</v>
      </c>
      <c r="E333" s="349">
        <f>SUM(E334:E342)</f>
        <v>0</v>
      </c>
    </row>
    <row r="334" spans="1:5" ht="12.75" customHeight="1">
      <c r="A334" s="356">
        <v>4314</v>
      </c>
      <c r="B334" s="302">
        <v>472100</v>
      </c>
      <c r="C334" s="317" t="s">
        <v>1527</v>
      </c>
      <c r="D334" s="350"/>
      <c r="E334" s="350"/>
    </row>
    <row r="335" spans="1:5" ht="12.75" customHeight="1">
      <c r="A335" s="374">
        <v>4315</v>
      </c>
      <c r="B335" s="302">
        <v>472200</v>
      </c>
      <c r="C335" s="317" t="s">
        <v>1798</v>
      </c>
      <c r="D335" s="350"/>
      <c r="E335" s="350"/>
    </row>
    <row r="336" spans="1:5" ht="12.75" customHeight="1">
      <c r="A336" s="356">
        <v>4316</v>
      </c>
      <c r="B336" s="302">
        <v>472300</v>
      </c>
      <c r="C336" s="317" t="s">
        <v>1799</v>
      </c>
      <c r="D336" s="350"/>
      <c r="E336" s="350"/>
    </row>
    <row r="337" spans="1:5" ht="12.75" customHeight="1">
      <c r="A337" s="374">
        <v>4317</v>
      </c>
      <c r="B337" s="302">
        <v>472400</v>
      </c>
      <c r="C337" s="317" t="s">
        <v>1800</v>
      </c>
      <c r="D337" s="350"/>
      <c r="E337" s="350"/>
    </row>
    <row r="338" spans="1:5" ht="12.75" customHeight="1">
      <c r="A338" s="356">
        <v>4318</v>
      </c>
      <c r="B338" s="302">
        <v>472500</v>
      </c>
      <c r="C338" s="317" t="s">
        <v>1053</v>
      </c>
      <c r="D338" s="350"/>
      <c r="E338" s="350"/>
    </row>
    <row r="339" spans="1:5" ht="12.75" customHeight="1">
      <c r="A339" s="374">
        <v>4319</v>
      </c>
      <c r="B339" s="302">
        <v>472600</v>
      </c>
      <c r="C339" s="317" t="s">
        <v>1054</v>
      </c>
      <c r="D339" s="350"/>
      <c r="E339" s="350"/>
    </row>
    <row r="340" spans="1:5" ht="12.75" customHeight="1">
      <c r="A340" s="356">
        <v>4320</v>
      </c>
      <c r="B340" s="302">
        <v>472700</v>
      </c>
      <c r="C340" s="317" t="s">
        <v>1801</v>
      </c>
      <c r="D340" s="350"/>
      <c r="E340" s="350"/>
    </row>
    <row r="341" spans="1:5" ht="12.75" customHeight="1">
      <c r="A341" s="374">
        <v>4321</v>
      </c>
      <c r="B341" s="302">
        <v>472800</v>
      </c>
      <c r="C341" s="317" t="s">
        <v>1802</v>
      </c>
      <c r="D341" s="350"/>
      <c r="E341" s="350"/>
    </row>
    <row r="342" spans="1:5" ht="12.75" customHeight="1">
      <c r="A342" s="356">
        <v>4322</v>
      </c>
      <c r="B342" s="302">
        <v>472900</v>
      </c>
      <c r="C342" s="317" t="s">
        <v>430</v>
      </c>
      <c r="D342" s="350"/>
      <c r="E342" s="350"/>
    </row>
    <row r="343" spans="1:5" s="411" customFormat="1" ht="14.25" customHeight="1">
      <c r="A343" s="361">
        <v>4323</v>
      </c>
      <c r="B343" s="292">
        <v>480000</v>
      </c>
      <c r="C343" s="315" t="s">
        <v>524</v>
      </c>
      <c r="D343" s="349">
        <f>D344+D347+D351+D353+D356+D358</f>
        <v>2211</v>
      </c>
      <c r="E343" s="349">
        <f>E344+E347+E351+E353+E356+E358</f>
        <v>404</v>
      </c>
    </row>
    <row r="344" spans="1:5" s="411" customFormat="1" ht="23.25" customHeight="1">
      <c r="A344" s="361">
        <v>4324</v>
      </c>
      <c r="B344" s="292">
        <v>481000</v>
      </c>
      <c r="C344" s="315" t="s">
        <v>525</v>
      </c>
      <c r="D344" s="349">
        <f>D345+D346</f>
        <v>0</v>
      </c>
      <c r="E344" s="349">
        <f>E345+E346</f>
        <v>0</v>
      </c>
    </row>
    <row r="345" spans="1:5" ht="24">
      <c r="A345" s="374">
        <v>4325</v>
      </c>
      <c r="B345" s="302">
        <v>481100</v>
      </c>
      <c r="C345" s="317" t="s">
        <v>1237</v>
      </c>
      <c r="D345" s="350"/>
      <c r="E345" s="350"/>
    </row>
    <row r="346" spans="1:5" ht="12.75">
      <c r="A346" s="374">
        <v>4326</v>
      </c>
      <c r="B346" s="302">
        <v>481900</v>
      </c>
      <c r="C346" s="317" t="s">
        <v>1238</v>
      </c>
      <c r="D346" s="350"/>
      <c r="E346" s="350"/>
    </row>
    <row r="347" spans="1:5" s="411" customFormat="1" ht="15" customHeight="1">
      <c r="A347" s="361">
        <v>4327</v>
      </c>
      <c r="B347" s="292">
        <v>482000</v>
      </c>
      <c r="C347" s="315" t="s">
        <v>526</v>
      </c>
      <c r="D347" s="349">
        <f>SUM(D348:D350)</f>
        <v>465</v>
      </c>
      <c r="E347" s="349">
        <f>SUM(E348:E350)</f>
        <v>361</v>
      </c>
    </row>
    <row r="348" spans="1:5" ht="12.75" customHeight="1">
      <c r="A348" s="374">
        <v>4328</v>
      </c>
      <c r="B348" s="302">
        <v>482100</v>
      </c>
      <c r="C348" s="317" t="s">
        <v>1618</v>
      </c>
      <c r="D348" s="350">
        <v>179</v>
      </c>
      <c r="E348" s="350">
        <v>161</v>
      </c>
    </row>
    <row r="349" spans="1:5" ht="12.75" customHeight="1">
      <c r="A349" s="374">
        <v>4329</v>
      </c>
      <c r="B349" s="302">
        <v>482200</v>
      </c>
      <c r="C349" s="317" t="s">
        <v>527</v>
      </c>
      <c r="D349" s="350">
        <v>27</v>
      </c>
      <c r="E349" s="350">
        <v>30</v>
      </c>
    </row>
    <row r="350" spans="1:5" ht="12.75" customHeight="1">
      <c r="A350" s="374">
        <v>4330</v>
      </c>
      <c r="B350" s="302">
        <v>482300</v>
      </c>
      <c r="C350" s="317" t="s">
        <v>1076</v>
      </c>
      <c r="D350" s="350">
        <v>259</v>
      </c>
      <c r="E350" s="350">
        <v>170</v>
      </c>
    </row>
    <row r="351" spans="1:5" s="411" customFormat="1" ht="16.5" customHeight="1">
      <c r="A351" s="361">
        <v>4331</v>
      </c>
      <c r="B351" s="292">
        <v>483000</v>
      </c>
      <c r="C351" s="315" t="s">
        <v>528</v>
      </c>
      <c r="D351" s="349">
        <f>D352</f>
        <v>1746</v>
      </c>
      <c r="E351" s="349">
        <f>E352</f>
        <v>43</v>
      </c>
    </row>
    <row r="352" spans="1:5" ht="15" customHeight="1">
      <c r="A352" s="374">
        <v>4332</v>
      </c>
      <c r="B352" s="302">
        <v>483100</v>
      </c>
      <c r="C352" s="317" t="s">
        <v>1422</v>
      </c>
      <c r="D352" s="350">
        <v>1746</v>
      </c>
      <c r="E352" s="350">
        <v>43</v>
      </c>
    </row>
    <row r="353" spans="1:5" s="411" customFormat="1" ht="36">
      <c r="A353" s="361">
        <v>4333</v>
      </c>
      <c r="B353" s="292">
        <v>484000</v>
      </c>
      <c r="C353" s="315" t="s">
        <v>529</v>
      </c>
      <c r="D353" s="349">
        <f>D354+D355</f>
        <v>0</v>
      </c>
      <c r="E353" s="349">
        <f>E354+E355</f>
        <v>0</v>
      </c>
    </row>
    <row r="354" spans="1:5" ht="14.25" customHeight="1">
      <c r="A354" s="374">
        <v>4334</v>
      </c>
      <c r="B354" s="302">
        <v>484100</v>
      </c>
      <c r="C354" s="317" t="s">
        <v>196</v>
      </c>
      <c r="D354" s="350"/>
      <c r="E354" s="350"/>
    </row>
    <row r="355" spans="1:5" ht="14.25" customHeight="1">
      <c r="A355" s="374">
        <v>4335</v>
      </c>
      <c r="B355" s="302">
        <v>484200</v>
      </c>
      <c r="C355" s="317" t="s">
        <v>227</v>
      </c>
      <c r="D355" s="350"/>
      <c r="E355" s="350"/>
    </row>
    <row r="356" spans="1:5" s="411" customFormat="1" ht="24">
      <c r="A356" s="361">
        <v>4336</v>
      </c>
      <c r="B356" s="292">
        <v>485000</v>
      </c>
      <c r="C356" s="315" t="s">
        <v>530</v>
      </c>
      <c r="D356" s="349">
        <f>D357</f>
        <v>0</v>
      </c>
      <c r="E356" s="349">
        <f>E357</f>
        <v>0</v>
      </c>
    </row>
    <row r="357" spans="1:5" ht="24">
      <c r="A357" s="374">
        <v>4337</v>
      </c>
      <c r="B357" s="372">
        <v>485100</v>
      </c>
      <c r="C357" s="373" t="s">
        <v>198</v>
      </c>
      <c r="D357" s="350"/>
      <c r="E357" s="350"/>
    </row>
    <row r="358" spans="1:5" s="390" customFormat="1" ht="36">
      <c r="A358" s="361">
        <v>4338</v>
      </c>
      <c r="B358" s="369">
        <v>489000</v>
      </c>
      <c r="C358" s="370" t="s">
        <v>531</v>
      </c>
      <c r="D358" s="355">
        <f>D359</f>
        <v>0</v>
      </c>
      <c r="E358" s="355">
        <f>E359</f>
        <v>0</v>
      </c>
    </row>
    <row r="359" spans="1:5" ht="24">
      <c r="A359" s="374">
        <v>4339</v>
      </c>
      <c r="B359" s="371">
        <v>489100</v>
      </c>
      <c r="C359" s="366" t="s">
        <v>354</v>
      </c>
      <c r="D359" s="358"/>
      <c r="E359" s="350"/>
    </row>
    <row r="360" spans="1:5" s="411" customFormat="1" ht="24">
      <c r="A360" s="361">
        <v>4340</v>
      </c>
      <c r="B360" s="295">
        <v>500000</v>
      </c>
      <c r="C360" s="362" t="s">
        <v>532</v>
      </c>
      <c r="D360" s="349">
        <f>D361+D383+D392+D395+D403</f>
        <v>18158</v>
      </c>
      <c r="E360" s="349">
        <f>E361+E383+E392+E395+E403</f>
        <v>3867</v>
      </c>
    </row>
    <row r="361" spans="1:5" s="411" customFormat="1" ht="15" customHeight="1">
      <c r="A361" s="361">
        <v>4341</v>
      </c>
      <c r="B361" s="292">
        <v>510000</v>
      </c>
      <c r="C361" s="315" t="s">
        <v>533</v>
      </c>
      <c r="D361" s="349">
        <f>D362+D367+D377+D379+D381</f>
        <v>18158</v>
      </c>
      <c r="E361" s="349">
        <f>E362+E367+E377+E379+E381</f>
        <v>3867</v>
      </c>
    </row>
    <row r="362" spans="1:5" s="411" customFormat="1" ht="15" customHeight="1">
      <c r="A362" s="361">
        <v>4342</v>
      </c>
      <c r="B362" s="292">
        <v>511000</v>
      </c>
      <c r="C362" s="315" t="s">
        <v>534</v>
      </c>
      <c r="D362" s="349">
        <f>SUM(D363:D366)</f>
        <v>200</v>
      </c>
      <c r="E362" s="349">
        <f>SUM(E363:E366)</f>
        <v>440</v>
      </c>
    </row>
    <row r="363" spans="1:5" ht="13.5" customHeight="1">
      <c r="A363" s="374">
        <v>4343</v>
      </c>
      <c r="B363" s="302">
        <v>511100</v>
      </c>
      <c r="C363" s="317" t="s">
        <v>343</v>
      </c>
      <c r="D363" s="350"/>
      <c r="E363" s="350"/>
    </row>
    <row r="364" spans="1:5" ht="13.5" customHeight="1">
      <c r="A364" s="374">
        <v>4344</v>
      </c>
      <c r="B364" s="302">
        <v>511200</v>
      </c>
      <c r="C364" s="317" t="s">
        <v>344</v>
      </c>
      <c r="D364" s="350"/>
      <c r="E364" s="350"/>
    </row>
    <row r="365" spans="1:5" ht="13.5" customHeight="1">
      <c r="A365" s="374">
        <v>4345</v>
      </c>
      <c r="B365" s="302">
        <v>511300</v>
      </c>
      <c r="C365" s="317" t="s">
        <v>345</v>
      </c>
      <c r="D365" s="350"/>
      <c r="E365" s="350"/>
    </row>
    <row r="366" spans="1:5" ht="13.5" customHeight="1">
      <c r="A366" s="374">
        <v>4346</v>
      </c>
      <c r="B366" s="302">
        <v>511400</v>
      </c>
      <c r="C366" s="317" t="s">
        <v>346</v>
      </c>
      <c r="D366" s="350">
        <v>200</v>
      </c>
      <c r="E366" s="350">
        <v>440</v>
      </c>
    </row>
    <row r="367" spans="1:5" s="411" customFormat="1" ht="13.5" customHeight="1">
      <c r="A367" s="361">
        <v>4347</v>
      </c>
      <c r="B367" s="292">
        <v>512000</v>
      </c>
      <c r="C367" s="315" t="s">
        <v>535</v>
      </c>
      <c r="D367" s="349">
        <f>SUM(D368:D376)</f>
        <v>17958</v>
      </c>
      <c r="E367" s="349">
        <f>SUM(E368:E376)</f>
        <v>3427</v>
      </c>
    </row>
    <row r="368" spans="1:5" ht="13.5" customHeight="1">
      <c r="A368" s="374">
        <v>4348</v>
      </c>
      <c r="B368" s="302">
        <v>512100</v>
      </c>
      <c r="C368" s="317" t="s">
        <v>347</v>
      </c>
      <c r="D368" s="350">
        <v>5575</v>
      </c>
      <c r="E368" s="350"/>
    </row>
    <row r="369" spans="1:5" ht="13.5" customHeight="1">
      <c r="A369" s="374">
        <v>4349</v>
      </c>
      <c r="B369" s="302">
        <v>512200</v>
      </c>
      <c r="C369" s="317" t="s">
        <v>1615</v>
      </c>
      <c r="D369" s="350">
        <v>975</v>
      </c>
      <c r="E369" s="350">
        <v>719</v>
      </c>
    </row>
    <row r="370" spans="1:5" ht="13.5" customHeight="1">
      <c r="A370" s="374">
        <v>4350</v>
      </c>
      <c r="B370" s="302">
        <v>512300</v>
      </c>
      <c r="C370" s="317" t="s">
        <v>1616</v>
      </c>
      <c r="D370" s="350"/>
      <c r="E370" s="350"/>
    </row>
    <row r="371" spans="1:5" ht="13.5" customHeight="1">
      <c r="A371" s="374">
        <v>4351</v>
      </c>
      <c r="B371" s="302">
        <v>512400</v>
      </c>
      <c r="C371" s="317" t="s">
        <v>163</v>
      </c>
      <c r="D371" s="350"/>
      <c r="E371" s="350"/>
    </row>
    <row r="372" spans="1:5" ht="13.5" customHeight="1">
      <c r="A372" s="374">
        <v>4352</v>
      </c>
      <c r="B372" s="302">
        <v>512500</v>
      </c>
      <c r="C372" s="317" t="s">
        <v>1617</v>
      </c>
      <c r="D372" s="350">
        <v>11408</v>
      </c>
      <c r="E372" s="350">
        <v>2679</v>
      </c>
    </row>
    <row r="373" spans="1:5" ht="13.5" customHeight="1">
      <c r="A373" s="374">
        <v>4353</v>
      </c>
      <c r="B373" s="302">
        <v>512600</v>
      </c>
      <c r="C373" s="317" t="s">
        <v>1272</v>
      </c>
      <c r="D373" s="350"/>
      <c r="E373" s="350"/>
    </row>
    <row r="374" spans="1:5" ht="13.5" customHeight="1">
      <c r="A374" s="374">
        <v>4354</v>
      </c>
      <c r="B374" s="302">
        <v>512700</v>
      </c>
      <c r="C374" s="317" t="s">
        <v>1535</v>
      </c>
      <c r="D374" s="350"/>
      <c r="E374" s="350"/>
    </row>
    <row r="375" spans="1:5" ht="13.5" customHeight="1">
      <c r="A375" s="374">
        <v>4355</v>
      </c>
      <c r="B375" s="302">
        <v>512800</v>
      </c>
      <c r="C375" s="317" t="s">
        <v>1536</v>
      </c>
      <c r="D375" s="350"/>
      <c r="E375" s="350"/>
    </row>
    <row r="376" spans="1:5" ht="13.5" customHeight="1">
      <c r="A376" s="374">
        <v>4356</v>
      </c>
      <c r="B376" s="372">
        <v>512900</v>
      </c>
      <c r="C376" s="373" t="s">
        <v>348</v>
      </c>
      <c r="D376" s="350"/>
      <c r="E376" s="350">
        <v>29</v>
      </c>
    </row>
    <row r="377" spans="1:5" s="411" customFormat="1" ht="13.5" customHeight="1">
      <c r="A377" s="361">
        <v>4357</v>
      </c>
      <c r="B377" s="369">
        <v>513000</v>
      </c>
      <c r="C377" s="370" t="s">
        <v>536</v>
      </c>
      <c r="D377" s="355">
        <f>D378</f>
        <v>0</v>
      </c>
      <c r="E377" s="355">
        <f>E378</f>
        <v>0</v>
      </c>
    </row>
    <row r="378" spans="1:5" ht="13.5" customHeight="1">
      <c r="A378" s="374">
        <v>4358</v>
      </c>
      <c r="B378" s="371">
        <v>513100</v>
      </c>
      <c r="C378" s="366" t="s">
        <v>355</v>
      </c>
      <c r="D378" s="358"/>
      <c r="E378" s="350"/>
    </row>
    <row r="379" spans="1:5" s="390" customFormat="1" ht="13.5" customHeight="1">
      <c r="A379" s="361">
        <v>4359</v>
      </c>
      <c r="B379" s="369">
        <v>514000</v>
      </c>
      <c r="C379" s="370" t="s">
        <v>537</v>
      </c>
      <c r="D379" s="355">
        <f>D380</f>
        <v>0</v>
      </c>
      <c r="E379" s="355">
        <f>E380</f>
        <v>0</v>
      </c>
    </row>
    <row r="380" spans="1:5" ht="13.5" customHeight="1">
      <c r="A380" s="374">
        <v>4360</v>
      </c>
      <c r="B380" s="371">
        <v>514100</v>
      </c>
      <c r="C380" s="366" t="s">
        <v>349</v>
      </c>
      <c r="D380" s="358"/>
      <c r="E380" s="350"/>
    </row>
    <row r="381" spans="1:5" s="390" customFormat="1" ht="13.5" customHeight="1">
      <c r="A381" s="361">
        <v>4361</v>
      </c>
      <c r="B381" s="369">
        <v>515000</v>
      </c>
      <c r="C381" s="370" t="s">
        <v>538</v>
      </c>
      <c r="D381" s="355">
        <f>D382</f>
        <v>0</v>
      </c>
      <c r="E381" s="355">
        <f>E382</f>
        <v>0</v>
      </c>
    </row>
    <row r="382" spans="1:5" ht="13.5" customHeight="1">
      <c r="A382" s="374">
        <v>4362</v>
      </c>
      <c r="B382" s="371">
        <v>515100</v>
      </c>
      <c r="C382" s="366" t="s">
        <v>234</v>
      </c>
      <c r="D382" s="358"/>
      <c r="E382" s="350"/>
    </row>
    <row r="383" spans="1:5" s="411" customFormat="1" ht="13.5" customHeight="1">
      <c r="A383" s="361">
        <v>4363</v>
      </c>
      <c r="B383" s="295">
        <v>520000</v>
      </c>
      <c r="C383" s="362" t="s">
        <v>539</v>
      </c>
      <c r="D383" s="349">
        <f>D384+D386+D390</f>
        <v>0</v>
      </c>
      <c r="E383" s="349">
        <f>E384+E386+E390</f>
        <v>0</v>
      </c>
    </row>
    <row r="384" spans="1:5" s="411" customFormat="1" ht="13.5" customHeight="1">
      <c r="A384" s="361">
        <v>4364</v>
      </c>
      <c r="B384" s="292">
        <v>521000</v>
      </c>
      <c r="C384" s="315" t="s">
        <v>540</v>
      </c>
      <c r="D384" s="349">
        <f>D385</f>
        <v>0</v>
      </c>
      <c r="E384" s="349">
        <f>E385</f>
        <v>0</v>
      </c>
    </row>
    <row r="385" spans="1:5" ht="13.5" customHeight="1">
      <c r="A385" s="374">
        <v>4365</v>
      </c>
      <c r="B385" s="302">
        <v>521100</v>
      </c>
      <c r="C385" s="317" t="s">
        <v>1766</v>
      </c>
      <c r="D385" s="350"/>
      <c r="E385" s="350"/>
    </row>
    <row r="386" spans="1:5" s="411" customFormat="1" ht="13.5" customHeight="1">
      <c r="A386" s="361">
        <v>4366</v>
      </c>
      <c r="B386" s="292">
        <v>522000</v>
      </c>
      <c r="C386" s="315" t="s">
        <v>541</v>
      </c>
      <c r="D386" s="349">
        <f>SUM(D387:D389)</f>
        <v>0</v>
      </c>
      <c r="E386" s="349">
        <f>SUM(E387:E389)</f>
        <v>0</v>
      </c>
    </row>
    <row r="387" spans="1:5" ht="13.5" customHeight="1">
      <c r="A387" s="374">
        <v>4367</v>
      </c>
      <c r="B387" s="302">
        <v>522100</v>
      </c>
      <c r="C387" s="317" t="s">
        <v>308</v>
      </c>
      <c r="D387" s="350"/>
      <c r="E387" s="350"/>
    </row>
    <row r="388" spans="1:5" ht="13.5" customHeight="1">
      <c r="A388" s="374">
        <v>4368</v>
      </c>
      <c r="B388" s="302">
        <v>522200</v>
      </c>
      <c r="C388" s="317" t="s">
        <v>1760</v>
      </c>
      <c r="D388" s="350"/>
      <c r="E388" s="350"/>
    </row>
    <row r="389" spans="1:5" ht="13.5" customHeight="1">
      <c r="A389" s="374">
        <v>4369</v>
      </c>
      <c r="B389" s="302">
        <v>522300</v>
      </c>
      <c r="C389" s="317" t="s">
        <v>1761</v>
      </c>
      <c r="D389" s="350"/>
      <c r="E389" s="350"/>
    </row>
    <row r="390" spans="1:5" s="411" customFormat="1" ht="13.5" customHeight="1">
      <c r="A390" s="361">
        <v>4370</v>
      </c>
      <c r="B390" s="292">
        <v>523000</v>
      </c>
      <c r="C390" s="315" t="s">
        <v>542</v>
      </c>
      <c r="D390" s="349">
        <f>D391</f>
        <v>0</v>
      </c>
      <c r="E390" s="349">
        <f>E391</f>
        <v>0</v>
      </c>
    </row>
    <row r="391" spans="1:5" ht="13.5" customHeight="1">
      <c r="A391" s="374">
        <v>4371</v>
      </c>
      <c r="B391" s="302">
        <v>523100</v>
      </c>
      <c r="C391" s="317" t="s">
        <v>1762</v>
      </c>
      <c r="D391" s="350"/>
      <c r="E391" s="350"/>
    </row>
    <row r="392" spans="1:5" s="411" customFormat="1" ht="13.5" customHeight="1">
      <c r="A392" s="361">
        <v>4372</v>
      </c>
      <c r="B392" s="292">
        <v>530000</v>
      </c>
      <c r="C392" s="315" t="s">
        <v>543</v>
      </c>
      <c r="D392" s="349">
        <f>D393</f>
        <v>0</v>
      </c>
      <c r="E392" s="349">
        <f>E393</f>
        <v>0</v>
      </c>
    </row>
    <row r="393" spans="1:5" s="411" customFormat="1" ht="13.5" customHeight="1">
      <c r="A393" s="361">
        <v>4373</v>
      </c>
      <c r="B393" s="292">
        <v>531000</v>
      </c>
      <c r="C393" s="315" t="s">
        <v>544</v>
      </c>
      <c r="D393" s="349">
        <f>D394</f>
        <v>0</v>
      </c>
      <c r="E393" s="349">
        <f>E394</f>
        <v>0</v>
      </c>
    </row>
    <row r="394" spans="1:5" ht="13.5" customHeight="1">
      <c r="A394" s="374">
        <v>4374</v>
      </c>
      <c r="B394" s="302">
        <v>531100</v>
      </c>
      <c r="C394" s="317" t="s">
        <v>209</v>
      </c>
      <c r="D394" s="350"/>
      <c r="E394" s="350"/>
    </row>
    <row r="395" spans="1:5" s="411" customFormat="1" ht="13.5" customHeight="1">
      <c r="A395" s="361">
        <v>4375</v>
      </c>
      <c r="B395" s="292">
        <v>540000</v>
      </c>
      <c r="C395" s="315" t="s">
        <v>545</v>
      </c>
      <c r="D395" s="349">
        <f>D396+D398+D400</f>
        <v>0</v>
      </c>
      <c r="E395" s="349">
        <f>E396+E398+E400</f>
        <v>0</v>
      </c>
    </row>
    <row r="396" spans="1:5" s="411" customFormat="1" ht="13.5" customHeight="1">
      <c r="A396" s="361">
        <v>4376</v>
      </c>
      <c r="B396" s="292">
        <v>541000</v>
      </c>
      <c r="C396" s="315" t="s">
        <v>546</v>
      </c>
      <c r="D396" s="349">
        <f>D397</f>
        <v>0</v>
      </c>
      <c r="E396" s="349">
        <f>E397</f>
        <v>0</v>
      </c>
    </row>
    <row r="397" spans="1:5" ht="13.5" customHeight="1">
      <c r="A397" s="374">
        <v>4377</v>
      </c>
      <c r="B397" s="302">
        <v>541100</v>
      </c>
      <c r="C397" s="317" t="s">
        <v>1242</v>
      </c>
      <c r="D397" s="350"/>
      <c r="E397" s="350"/>
    </row>
    <row r="398" spans="1:5" s="411" customFormat="1" ht="13.5" customHeight="1">
      <c r="A398" s="361">
        <v>4378</v>
      </c>
      <c r="B398" s="292">
        <v>542000</v>
      </c>
      <c r="C398" s="315" t="s">
        <v>547</v>
      </c>
      <c r="D398" s="349">
        <f>D399</f>
        <v>0</v>
      </c>
      <c r="E398" s="349">
        <f>E399</f>
        <v>0</v>
      </c>
    </row>
    <row r="399" spans="1:5" ht="13.5" customHeight="1">
      <c r="A399" s="374">
        <v>4379</v>
      </c>
      <c r="B399" s="302">
        <v>542100</v>
      </c>
      <c r="C399" s="317" t="s">
        <v>1763</v>
      </c>
      <c r="D399" s="350"/>
      <c r="E399" s="350"/>
    </row>
    <row r="400" spans="1:5" s="411" customFormat="1" ht="13.5" customHeight="1">
      <c r="A400" s="361">
        <v>4380</v>
      </c>
      <c r="B400" s="292">
        <v>543000</v>
      </c>
      <c r="C400" s="315" t="s">
        <v>548</v>
      </c>
      <c r="D400" s="349">
        <f>D401+D402</f>
        <v>0</v>
      </c>
      <c r="E400" s="349">
        <f>E401+E402</f>
        <v>0</v>
      </c>
    </row>
    <row r="401" spans="1:5" ht="13.5" customHeight="1">
      <c r="A401" s="374">
        <v>4381</v>
      </c>
      <c r="B401" s="302">
        <v>543100</v>
      </c>
      <c r="C401" s="317" t="s">
        <v>1764</v>
      </c>
      <c r="D401" s="350"/>
      <c r="E401" s="350"/>
    </row>
    <row r="402" spans="1:5" ht="13.5" customHeight="1">
      <c r="A402" s="374">
        <v>4382</v>
      </c>
      <c r="B402" s="372">
        <v>543200</v>
      </c>
      <c r="C402" s="373" t="s">
        <v>1765</v>
      </c>
      <c r="D402" s="350"/>
      <c r="E402" s="350"/>
    </row>
    <row r="403" spans="1:5" s="390" customFormat="1" ht="36">
      <c r="A403" s="361">
        <v>4383</v>
      </c>
      <c r="B403" s="369">
        <v>55000</v>
      </c>
      <c r="C403" s="370" t="s">
        <v>549</v>
      </c>
      <c r="D403" s="355">
        <f>D404</f>
        <v>0</v>
      </c>
      <c r="E403" s="355">
        <f>E404</f>
        <v>0</v>
      </c>
    </row>
    <row r="404" spans="1:5" s="390" customFormat="1" ht="36">
      <c r="A404" s="361">
        <v>4384</v>
      </c>
      <c r="B404" s="369">
        <v>551000</v>
      </c>
      <c r="C404" s="370" t="s">
        <v>550</v>
      </c>
      <c r="D404" s="355">
        <f>D405</f>
        <v>0</v>
      </c>
      <c r="E404" s="355">
        <f>E405</f>
        <v>0</v>
      </c>
    </row>
    <row r="405" spans="1:5" ht="24">
      <c r="A405" s="374">
        <v>4385</v>
      </c>
      <c r="B405" s="371">
        <v>551100</v>
      </c>
      <c r="C405" s="366" t="s">
        <v>415</v>
      </c>
      <c r="D405" s="358"/>
      <c r="E405" s="350"/>
    </row>
    <row r="406" spans="1:5" s="411" customFormat="1" ht="24">
      <c r="A406" s="361">
        <v>4386</v>
      </c>
      <c r="B406" s="295">
        <v>600000</v>
      </c>
      <c r="C406" s="362" t="s">
        <v>551</v>
      </c>
      <c r="D406" s="349">
        <f>D407+D432</f>
        <v>0</v>
      </c>
      <c r="E406" s="349">
        <f>E407+E432</f>
        <v>0</v>
      </c>
    </row>
    <row r="407" spans="1:5" s="411" customFormat="1" ht="12.75">
      <c r="A407" s="361">
        <v>4387</v>
      </c>
      <c r="B407" s="292">
        <v>610000</v>
      </c>
      <c r="C407" s="315" t="s">
        <v>552</v>
      </c>
      <c r="D407" s="349">
        <f>D408+D418+D426+D428+D430</f>
        <v>0</v>
      </c>
      <c r="E407" s="349">
        <f>E408+E418+E426+E428+E430</f>
        <v>0</v>
      </c>
    </row>
    <row r="408" spans="1:5" s="411" customFormat="1" ht="24">
      <c r="A408" s="361">
        <v>4388</v>
      </c>
      <c r="B408" s="292">
        <v>611000</v>
      </c>
      <c r="C408" s="315" t="s">
        <v>553</v>
      </c>
      <c r="D408" s="349">
        <f>SUM(D409:D417)</f>
        <v>0</v>
      </c>
      <c r="E408" s="349">
        <f>SUM(E409:E417)</f>
        <v>0</v>
      </c>
    </row>
    <row r="409" spans="1:5" ht="14.25" customHeight="1">
      <c r="A409" s="374">
        <v>4389</v>
      </c>
      <c r="B409" s="302">
        <v>611100</v>
      </c>
      <c r="C409" s="317" t="s">
        <v>1776</v>
      </c>
      <c r="D409" s="350"/>
      <c r="E409" s="350"/>
    </row>
    <row r="410" spans="1:5" ht="14.25" customHeight="1">
      <c r="A410" s="374">
        <v>4390</v>
      </c>
      <c r="B410" s="302">
        <v>611200</v>
      </c>
      <c r="C410" s="317" t="s">
        <v>162</v>
      </c>
      <c r="D410" s="350"/>
      <c r="E410" s="350"/>
    </row>
    <row r="411" spans="1:5" ht="14.25" customHeight="1">
      <c r="A411" s="374">
        <v>4391</v>
      </c>
      <c r="B411" s="302">
        <v>611300</v>
      </c>
      <c r="C411" s="317" t="s">
        <v>262</v>
      </c>
      <c r="D411" s="350"/>
      <c r="E411" s="350"/>
    </row>
    <row r="412" spans="1:5" ht="14.25" customHeight="1">
      <c r="A412" s="374">
        <v>4392</v>
      </c>
      <c r="B412" s="302">
        <v>611400</v>
      </c>
      <c r="C412" s="317" t="s">
        <v>263</v>
      </c>
      <c r="D412" s="350"/>
      <c r="E412" s="350"/>
    </row>
    <row r="413" spans="1:5" ht="14.25" customHeight="1">
      <c r="A413" s="374">
        <v>4393</v>
      </c>
      <c r="B413" s="302">
        <v>611500</v>
      </c>
      <c r="C413" s="317" t="s">
        <v>264</v>
      </c>
      <c r="D413" s="350"/>
      <c r="E413" s="350"/>
    </row>
    <row r="414" spans="1:5" ht="14.25" customHeight="1">
      <c r="A414" s="374">
        <v>4394</v>
      </c>
      <c r="B414" s="302">
        <v>611600</v>
      </c>
      <c r="C414" s="317" t="s">
        <v>265</v>
      </c>
      <c r="D414" s="350"/>
      <c r="E414" s="350"/>
    </row>
    <row r="415" spans="1:5" ht="14.25" customHeight="1">
      <c r="A415" s="374">
        <v>4395</v>
      </c>
      <c r="B415" s="302">
        <v>611700</v>
      </c>
      <c r="C415" s="317" t="s">
        <v>1363</v>
      </c>
      <c r="D415" s="350"/>
      <c r="E415" s="350"/>
    </row>
    <row r="416" spans="1:5" ht="14.25" customHeight="1">
      <c r="A416" s="374">
        <v>4396</v>
      </c>
      <c r="B416" s="302">
        <v>611800</v>
      </c>
      <c r="C416" s="317" t="s">
        <v>266</v>
      </c>
      <c r="D416" s="350"/>
      <c r="E416" s="350"/>
    </row>
    <row r="417" spans="1:5" ht="14.25" customHeight="1">
      <c r="A417" s="374">
        <v>4397</v>
      </c>
      <c r="B417" s="302">
        <v>611900</v>
      </c>
      <c r="C417" s="317" t="s">
        <v>1625</v>
      </c>
      <c r="D417" s="350"/>
      <c r="E417" s="350"/>
    </row>
    <row r="418" spans="1:5" s="411" customFormat="1" ht="24">
      <c r="A418" s="361">
        <v>4398</v>
      </c>
      <c r="B418" s="292">
        <v>612000</v>
      </c>
      <c r="C418" s="315" t="s">
        <v>554</v>
      </c>
      <c r="D418" s="349">
        <f>SUM(D419:D425)</f>
        <v>0</v>
      </c>
      <c r="E418" s="349">
        <f>SUM(E419:E425)</f>
        <v>0</v>
      </c>
    </row>
    <row r="419" spans="1:5" ht="24">
      <c r="A419" s="374">
        <v>4399</v>
      </c>
      <c r="B419" s="302">
        <v>612100</v>
      </c>
      <c r="C419" s="317" t="s">
        <v>1078</v>
      </c>
      <c r="D419" s="350"/>
      <c r="E419" s="350"/>
    </row>
    <row r="420" spans="1:5" ht="14.25" customHeight="1">
      <c r="A420" s="374">
        <v>4400</v>
      </c>
      <c r="B420" s="302">
        <v>612200</v>
      </c>
      <c r="C420" s="317" t="s">
        <v>267</v>
      </c>
      <c r="D420" s="350"/>
      <c r="E420" s="350"/>
    </row>
    <row r="421" spans="1:5" ht="14.25" customHeight="1">
      <c r="A421" s="374">
        <v>4401</v>
      </c>
      <c r="B421" s="302">
        <v>612300</v>
      </c>
      <c r="C421" s="317" t="s">
        <v>1537</v>
      </c>
      <c r="D421" s="350"/>
      <c r="E421" s="350"/>
    </row>
    <row r="422" spans="1:5" ht="14.25" customHeight="1">
      <c r="A422" s="374">
        <v>4402</v>
      </c>
      <c r="B422" s="302">
        <v>612400</v>
      </c>
      <c r="C422" s="317" t="s">
        <v>1365</v>
      </c>
      <c r="D422" s="350"/>
      <c r="E422" s="350"/>
    </row>
    <row r="423" spans="1:5" ht="14.25" customHeight="1">
      <c r="A423" s="374">
        <v>4403</v>
      </c>
      <c r="B423" s="302">
        <v>612500</v>
      </c>
      <c r="C423" s="317" t="s">
        <v>1366</v>
      </c>
      <c r="D423" s="350"/>
      <c r="E423" s="350"/>
    </row>
    <row r="424" spans="1:5" ht="14.25" customHeight="1">
      <c r="A424" s="374">
        <v>4404</v>
      </c>
      <c r="B424" s="302">
        <v>612600</v>
      </c>
      <c r="C424" s="317" t="s">
        <v>1538</v>
      </c>
      <c r="D424" s="350"/>
      <c r="E424" s="350"/>
    </row>
    <row r="425" spans="1:5" ht="14.25" customHeight="1">
      <c r="A425" s="374">
        <v>4405</v>
      </c>
      <c r="B425" s="302">
        <v>612900</v>
      </c>
      <c r="C425" s="317" t="s">
        <v>1004</v>
      </c>
      <c r="D425" s="350"/>
      <c r="E425" s="350"/>
    </row>
    <row r="426" spans="1:5" s="411" customFormat="1" ht="14.25" customHeight="1">
      <c r="A426" s="361">
        <v>4406</v>
      </c>
      <c r="B426" s="292">
        <v>613000</v>
      </c>
      <c r="C426" s="315" t="s">
        <v>555</v>
      </c>
      <c r="D426" s="349">
        <f>D427</f>
        <v>0</v>
      </c>
      <c r="E426" s="349">
        <f>E427</f>
        <v>0</v>
      </c>
    </row>
    <row r="427" spans="1:5" s="412" customFormat="1" ht="14.25" customHeight="1">
      <c r="A427" s="374">
        <v>4407</v>
      </c>
      <c r="B427" s="372">
        <v>613100</v>
      </c>
      <c r="C427" s="373" t="s">
        <v>1539</v>
      </c>
      <c r="D427" s="350"/>
      <c r="E427" s="350"/>
    </row>
    <row r="428" spans="1:5" s="411" customFormat="1" ht="16.5" customHeight="1">
      <c r="A428" s="361">
        <v>4408</v>
      </c>
      <c r="B428" s="369">
        <v>614000</v>
      </c>
      <c r="C428" s="370" t="s">
        <v>556</v>
      </c>
      <c r="D428" s="349">
        <f>D429</f>
        <v>0</v>
      </c>
      <c r="E428" s="349">
        <f>E429</f>
        <v>0</v>
      </c>
    </row>
    <row r="429" spans="1:5" ht="15" customHeight="1">
      <c r="A429" s="374">
        <v>4409</v>
      </c>
      <c r="B429" s="371">
        <v>614100</v>
      </c>
      <c r="C429" s="366" t="s">
        <v>1581</v>
      </c>
      <c r="D429" s="358"/>
      <c r="E429" s="350"/>
    </row>
    <row r="430" spans="1:5" ht="24">
      <c r="A430" s="361">
        <v>4410</v>
      </c>
      <c r="B430" s="369">
        <v>615000</v>
      </c>
      <c r="C430" s="370" t="s">
        <v>557</v>
      </c>
      <c r="D430" s="414">
        <f>D431</f>
        <v>0</v>
      </c>
      <c r="E430" s="414">
        <f>E431</f>
        <v>0</v>
      </c>
    </row>
    <row r="431" spans="1:5" ht="15" customHeight="1">
      <c r="A431" s="374">
        <v>4411</v>
      </c>
      <c r="B431" s="371">
        <v>615100</v>
      </c>
      <c r="C431" s="366" t="s">
        <v>1079</v>
      </c>
      <c r="D431" s="401"/>
      <c r="E431" s="402"/>
    </row>
    <row r="432" spans="1:5" s="411" customFormat="1" ht="15.75" customHeight="1">
      <c r="A432" s="361">
        <v>4412</v>
      </c>
      <c r="B432" s="295">
        <v>620000</v>
      </c>
      <c r="C432" s="362" t="s">
        <v>558</v>
      </c>
      <c r="D432" s="349">
        <f>D433+D443+D452</f>
        <v>0</v>
      </c>
      <c r="E432" s="349">
        <f>E433+E443+E452</f>
        <v>0</v>
      </c>
    </row>
    <row r="433" spans="1:5" s="411" customFormat="1" ht="24">
      <c r="A433" s="361">
        <v>4413</v>
      </c>
      <c r="B433" s="292">
        <v>621000</v>
      </c>
      <c r="C433" s="315" t="s">
        <v>559</v>
      </c>
      <c r="D433" s="349">
        <f>SUM(D434:D442)</f>
        <v>0</v>
      </c>
      <c r="E433" s="349">
        <f>SUM(E434:E442)</f>
        <v>0</v>
      </c>
    </row>
    <row r="434" spans="1:5" ht="14.25" customHeight="1">
      <c r="A434" s="374">
        <v>4414</v>
      </c>
      <c r="B434" s="302">
        <v>621100</v>
      </c>
      <c r="C434" s="317" t="s">
        <v>1540</v>
      </c>
      <c r="D434" s="350"/>
      <c r="E434" s="350"/>
    </row>
    <row r="435" spans="1:5" ht="14.25" customHeight="1">
      <c r="A435" s="374">
        <v>4415</v>
      </c>
      <c r="B435" s="302">
        <v>621200</v>
      </c>
      <c r="C435" s="317" t="s">
        <v>1767</v>
      </c>
      <c r="D435" s="350"/>
      <c r="E435" s="350"/>
    </row>
    <row r="436" spans="1:5" ht="14.25" customHeight="1">
      <c r="A436" s="374">
        <v>4416</v>
      </c>
      <c r="B436" s="302">
        <v>621300</v>
      </c>
      <c r="C436" s="317" t="s">
        <v>259</v>
      </c>
      <c r="D436" s="350"/>
      <c r="E436" s="350"/>
    </row>
    <row r="437" spans="1:5" ht="14.25" customHeight="1">
      <c r="A437" s="374">
        <v>4417</v>
      </c>
      <c r="B437" s="302">
        <v>621400</v>
      </c>
      <c r="C437" s="317" t="s">
        <v>1582</v>
      </c>
      <c r="D437" s="350"/>
      <c r="E437" s="350"/>
    </row>
    <row r="438" spans="1:5" ht="14.25" customHeight="1">
      <c r="A438" s="374">
        <v>4418</v>
      </c>
      <c r="B438" s="302">
        <v>621500</v>
      </c>
      <c r="C438" s="317" t="s">
        <v>1541</v>
      </c>
      <c r="D438" s="350"/>
      <c r="E438" s="350"/>
    </row>
    <row r="439" spans="1:5" ht="14.25" customHeight="1">
      <c r="A439" s="374">
        <v>4419</v>
      </c>
      <c r="B439" s="302">
        <v>621600</v>
      </c>
      <c r="C439" s="317" t="s">
        <v>260</v>
      </c>
      <c r="D439" s="350"/>
      <c r="E439" s="350"/>
    </row>
    <row r="440" spans="1:5" ht="14.25" customHeight="1">
      <c r="A440" s="374">
        <v>4420</v>
      </c>
      <c r="B440" s="302">
        <v>621700</v>
      </c>
      <c r="C440" s="317" t="s">
        <v>165</v>
      </c>
      <c r="D440" s="350"/>
      <c r="E440" s="350"/>
    </row>
    <row r="441" spans="1:5" ht="14.25" customHeight="1">
      <c r="A441" s="374">
        <v>4421</v>
      </c>
      <c r="B441" s="302">
        <v>621800</v>
      </c>
      <c r="C441" s="317" t="s">
        <v>261</v>
      </c>
      <c r="D441" s="350"/>
      <c r="E441" s="350"/>
    </row>
    <row r="442" spans="1:5" ht="14.25" customHeight="1">
      <c r="A442" s="374">
        <v>4422</v>
      </c>
      <c r="B442" s="302">
        <v>621900</v>
      </c>
      <c r="C442" s="317" t="s">
        <v>166</v>
      </c>
      <c r="D442" s="350"/>
      <c r="E442" s="350"/>
    </row>
    <row r="443" spans="1:5" s="411" customFormat="1" ht="24">
      <c r="A443" s="361">
        <v>4423</v>
      </c>
      <c r="B443" s="292">
        <v>622000</v>
      </c>
      <c r="C443" s="315" t="s">
        <v>560</v>
      </c>
      <c r="D443" s="349">
        <f>SUM(D444:D451)</f>
        <v>0</v>
      </c>
      <c r="E443" s="349">
        <f>SUM(E444:E451)</f>
        <v>0</v>
      </c>
    </row>
    <row r="444" spans="1:5" ht="14.25" customHeight="1">
      <c r="A444" s="374">
        <v>4424</v>
      </c>
      <c r="B444" s="302">
        <v>622100</v>
      </c>
      <c r="C444" s="317" t="s">
        <v>167</v>
      </c>
      <c r="D444" s="350"/>
      <c r="E444" s="350"/>
    </row>
    <row r="445" spans="1:5" ht="14.25" customHeight="1">
      <c r="A445" s="374">
        <v>4425</v>
      </c>
      <c r="B445" s="302">
        <v>622200</v>
      </c>
      <c r="C445" s="317" t="s">
        <v>416</v>
      </c>
      <c r="D445" s="350"/>
      <c r="E445" s="350"/>
    </row>
    <row r="446" spans="1:5" ht="14.25" customHeight="1">
      <c r="A446" s="374">
        <v>4426</v>
      </c>
      <c r="B446" s="302">
        <v>622300</v>
      </c>
      <c r="C446" s="317" t="s">
        <v>417</v>
      </c>
      <c r="D446" s="350"/>
      <c r="E446" s="350"/>
    </row>
    <row r="447" spans="1:5" ht="14.25" customHeight="1">
      <c r="A447" s="374">
        <v>4427</v>
      </c>
      <c r="B447" s="302">
        <v>622400</v>
      </c>
      <c r="C447" s="317" t="s">
        <v>418</v>
      </c>
      <c r="D447" s="350"/>
      <c r="E447" s="350"/>
    </row>
    <row r="448" spans="1:5" ht="14.25" customHeight="1">
      <c r="A448" s="374">
        <v>4428</v>
      </c>
      <c r="B448" s="302">
        <v>622500</v>
      </c>
      <c r="C448" s="317" t="s">
        <v>419</v>
      </c>
      <c r="D448" s="350"/>
      <c r="E448" s="350"/>
    </row>
    <row r="449" spans="1:5" ht="14.25" customHeight="1">
      <c r="A449" s="374">
        <v>4429</v>
      </c>
      <c r="B449" s="364">
        <v>622600</v>
      </c>
      <c r="C449" s="317" t="s">
        <v>169</v>
      </c>
      <c r="D449" s="350"/>
      <c r="E449" s="350"/>
    </row>
    <row r="450" spans="1:5" ht="14.25" customHeight="1">
      <c r="A450" s="374">
        <v>4430</v>
      </c>
      <c r="B450" s="415">
        <v>622700</v>
      </c>
      <c r="C450" s="373" t="s">
        <v>168</v>
      </c>
      <c r="D450" s="350"/>
      <c r="E450" s="350"/>
    </row>
    <row r="451" spans="1:5" ht="14.25" customHeight="1">
      <c r="A451" s="374">
        <v>4431</v>
      </c>
      <c r="B451" s="371">
        <v>622800</v>
      </c>
      <c r="C451" s="366" t="s">
        <v>1583</v>
      </c>
      <c r="D451" s="358"/>
      <c r="E451" s="350"/>
    </row>
    <row r="452" spans="1:5" s="390" customFormat="1" ht="36">
      <c r="A452" s="361">
        <v>4432</v>
      </c>
      <c r="B452" s="369">
        <v>623000</v>
      </c>
      <c r="C452" s="370" t="s">
        <v>561</v>
      </c>
      <c r="D452" s="355">
        <f>D453</f>
        <v>0</v>
      </c>
      <c r="E452" s="355">
        <f>E453</f>
        <v>0</v>
      </c>
    </row>
    <row r="453" spans="1:5" ht="24">
      <c r="A453" s="374">
        <v>4433</v>
      </c>
      <c r="B453" s="371">
        <v>623100</v>
      </c>
      <c r="C453" s="366" t="s">
        <v>1374</v>
      </c>
      <c r="D453" s="358"/>
      <c r="E453" s="350"/>
    </row>
    <row r="454" spans="1:5" s="390" customFormat="1" ht="15" customHeight="1">
      <c r="A454" s="361">
        <v>4434</v>
      </c>
      <c r="B454" s="409"/>
      <c r="C454" s="362" t="s">
        <v>562</v>
      </c>
      <c r="D454" s="349">
        <f>IF(D21-D191&gt;0,D21-D191,0)</f>
        <v>0</v>
      </c>
      <c r="E454" s="349">
        <f>IF(E21-E191&gt;0,E21-E191,0)</f>
        <v>0</v>
      </c>
    </row>
    <row r="455" spans="1:5" s="390" customFormat="1" ht="15" customHeight="1">
      <c r="A455" s="361">
        <v>4435</v>
      </c>
      <c r="B455" s="416"/>
      <c r="C455" s="315" t="s">
        <v>563</v>
      </c>
      <c r="D455" s="349">
        <f>IF(D191-D21&gt;0,D191-D21,0)</f>
        <v>1473</v>
      </c>
      <c r="E455" s="349">
        <f>IF(E191-E21&gt;0,E191-E21,0)</f>
        <v>16496</v>
      </c>
    </row>
    <row r="456" spans="1:5" ht="15" customHeight="1">
      <c r="A456" s="361">
        <v>4436</v>
      </c>
      <c r="B456" s="292"/>
      <c r="C456" s="315" t="s">
        <v>564</v>
      </c>
      <c r="D456" s="417">
        <v>36398</v>
      </c>
      <c r="E456" s="417">
        <v>35353</v>
      </c>
    </row>
    <row r="457" spans="1:5" s="411" customFormat="1" ht="24">
      <c r="A457" s="361">
        <v>4437</v>
      </c>
      <c r="B457" s="292"/>
      <c r="C457" s="315" t="s">
        <v>565</v>
      </c>
      <c r="D457" s="349">
        <f>D21+D458</f>
        <v>1854277</v>
      </c>
      <c r="E457" s="349">
        <f>E21+E458</f>
        <v>1834852</v>
      </c>
    </row>
    <row r="458" spans="1:5" ht="24">
      <c r="A458" s="374">
        <v>4438</v>
      </c>
      <c r="B458" s="292"/>
      <c r="C458" s="418" t="s">
        <v>566</v>
      </c>
      <c r="D458" s="350"/>
      <c r="E458" s="350"/>
    </row>
    <row r="459" spans="1:5" s="411" customFormat="1" ht="24">
      <c r="A459" s="361">
        <v>4439</v>
      </c>
      <c r="B459" s="292"/>
      <c r="C459" s="315" t="s">
        <v>567</v>
      </c>
      <c r="D459" s="349">
        <f>D191-D460+D461</f>
        <v>1855322</v>
      </c>
      <c r="E459" s="349">
        <f>E191-E460+E461</f>
        <v>1851057</v>
      </c>
    </row>
    <row r="460" spans="1:5" ht="24">
      <c r="A460" s="374">
        <v>4440</v>
      </c>
      <c r="B460" s="292"/>
      <c r="C460" s="419" t="s">
        <v>568</v>
      </c>
      <c r="D460" s="350">
        <v>428</v>
      </c>
      <c r="E460" s="350">
        <v>291</v>
      </c>
    </row>
    <row r="461" spans="1:5" ht="24">
      <c r="A461" s="374">
        <v>4441</v>
      </c>
      <c r="B461" s="359"/>
      <c r="C461" s="366" t="s">
        <v>569</v>
      </c>
      <c r="D461" s="358"/>
      <c r="E461" s="350"/>
    </row>
    <row r="462" spans="1:5" s="411" customFormat="1" ht="24">
      <c r="A462" s="361">
        <v>4442</v>
      </c>
      <c r="B462" s="292"/>
      <c r="C462" s="362" t="s">
        <v>570</v>
      </c>
      <c r="D462" s="349">
        <f>D456+D457-D459</f>
        <v>35353</v>
      </c>
      <c r="E462" s="349">
        <f>E456+E457-E459</f>
        <v>19148</v>
      </c>
    </row>
    <row r="463" spans="1:5" ht="16.5" customHeight="1">
      <c r="A463" s="420"/>
      <c r="B463" s="282"/>
      <c r="C463" s="282"/>
      <c r="D463" s="282"/>
      <c r="E463" s="282"/>
    </row>
    <row r="464" spans="1:5" ht="12.75">
      <c r="A464" s="404" t="s">
        <v>571</v>
      </c>
      <c r="C464" s="335" t="s">
        <v>572</v>
      </c>
      <c r="D464" s="588" t="s">
        <v>573</v>
      </c>
      <c r="E464" s="588"/>
    </row>
    <row r="465" spans="1:5" ht="12.75">
      <c r="A465" s="421"/>
      <c r="B465" s="405"/>
      <c r="C465" s="337" t="s">
        <v>574</v>
      </c>
      <c r="D465" s="282"/>
      <c r="E465" s="282"/>
    </row>
    <row r="466" spans="1:5" ht="12.75">
      <c r="A466" s="421"/>
      <c r="B466" s="282"/>
      <c r="C466" s="282"/>
      <c r="D466" s="282"/>
      <c r="E466" s="282"/>
    </row>
    <row r="467" spans="1:5" ht="12.75">
      <c r="A467" s="421"/>
      <c r="B467" s="282"/>
      <c r="C467" s="282"/>
      <c r="D467" s="282"/>
      <c r="E467" s="282"/>
    </row>
    <row r="468" spans="1:5" ht="12.75">
      <c r="A468" s="420"/>
      <c r="B468" s="282"/>
      <c r="C468" s="282"/>
      <c r="D468" s="282"/>
      <c r="E468" s="282"/>
    </row>
    <row r="469" spans="1:5" ht="12.75">
      <c r="A469" s="420"/>
      <c r="B469" s="282"/>
      <c r="C469" s="282"/>
      <c r="D469" s="282"/>
      <c r="E469" s="282"/>
    </row>
    <row r="470" spans="1:5" ht="12.75">
      <c r="A470" s="420"/>
      <c r="B470" s="282"/>
      <c r="C470" s="282"/>
      <c r="D470" s="282"/>
      <c r="E470" s="282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75" zoomScaleNormal="75" zoomScaleSheetLayoutView="100" zoomScalePageLayoutView="0" workbookViewId="0" topLeftCell="A19">
      <selection activeCell="K329" sqref="K329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1832</v>
      </c>
    </row>
    <row r="5" ht="12.75"/>
    <row r="6" ht="12.75"/>
    <row r="7" spans="1:5" ht="64.5" customHeight="1">
      <c r="A7" s="3" t="s">
        <v>428</v>
      </c>
      <c r="B7" s="6"/>
      <c r="C7" s="145"/>
      <c r="D7" s="7"/>
      <c r="E7" s="7"/>
    </row>
    <row r="8" spans="1:5" ht="27.75" customHeight="1">
      <c r="A8" s="519" t="str">
        <f>NazivKorisnika</f>
        <v>ОПШТА БОЛНИЦА ЛЕСКОВАЦ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Раде Кончара бр. 9, 16000 Лесковац</v>
      </c>
      <c r="B9" s="6"/>
      <c r="C9" s="146"/>
      <c r="D9" s="3" t="str">
        <f>"Матични број:   "&amp;MaticniBroj</f>
        <v>Матични број:   17710206</v>
      </c>
      <c r="E9" s="8"/>
    </row>
    <row r="10" spans="1:5" ht="31.5" customHeight="1">
      <c r="A10" s="2" t="str">
        <f>"ПИБ:   "&amp;bip</f>
        <v>ПИБ:   105030888</v>
      </c>
      <c r="B10" s="6"/>
      <c r="C10" s="146"/>
      <c r="D10" s="4" t="str">
        <f>"Број подрачуна:  "&amp;BrojPodracuna</f>
        <v>Број подрачуна:  840-767661-22</v>
      </c>
      <c r="E10" s="8"/>
    </row>
    <row r="11" spans="1:5" ht="36.75" customHeight="1">
      <c r="A11" s="2" t="s">
        <v>429</v>
      </c>
      <c r="B11" s="6"/>
      <c r="C11" s="145"/>
      <c r="D11" s="7"/>
      <c r="E11" s="7"/>
    </row>
    <row r="12" spans="1:5" ht="15.75" customHeight="1">
      <c r="A12" s="1" t="s">
        <v>1671</v>
      </c>
      <c r="B12" s="137"/>
      <c r="C12" s="147"/>
      <c r="D12" s="5"/>
      <c r="E12" s="5"/>
    </row>
    <row r="13" spans="1:5" ht="30" customHeight="1">
      <c r="A13" s="11" t="s">
        <v>1672</v>
      </c>
      <c r="B13" s="137"/>
      <c r="C13" s="147"/>
      <c r="D13" s="5"/>
      <c r="E13" s="5"/>
    </row>
    <row r="14" spans="1:5" ht="41.25" customHeight="1">
      <c r="A14" s="9" t="s">
        <v>232</v>
      </c>
      <c r="B14" s="138"/>
      <c r="C14" s="138"/>
      <c r="D14" s="9"/>
      <c r="E14" s="9"/>
    </row>
    <row r="15" spans="1:5" ht="19.5" customHeight="1">
      <c r="A15" s="12" t="s">
        <v>667</v>
      </c>
      <c r="B15" s="139"/>
      <c r="C15" s="139"/>
      <c r="D15" s="10"/>
      <c r="E15" s="10"/>
    </row>
    <row r="16" ht="51.75" customHeight="1">
      <c r="A16" s="13" t="s">
        <v>214</v>
      </c>
    </row>
    <row r="17" ht="21.75" customHeight="1" thickBot="1">
      <c r="K17" s="93" t="s">
        <v>1673</v>
      </c>
    </row>
    <row r="18" spans="1:11" ht="12.75">
      <c r="A18" s="612" t="s">
        <v>305</v>
      </c>
      <c r="B18" s="602" t="s">
        <v>306</v>
      </c>
      <c r="C18" s="602" t="s">
        <v>307</v>
      </c>
      <c r="D18" s="602" t="s">
        <v>758</v>
      </c>
      <c r="E18" s="602" t="s">
        <v>229</v>
      </c>
      <c r="F18" s="602"/>
      <c r="G18" s="602"/>
      <c r="H18" s="602"/>
      <c r="I18" s="602"/>
      <c r="J18" s="602"/>
      <c r="K18" s="608"/>
    </row>
    <row r="19" spans="1:11" ht="12.75">
      <c r="A19" s="613"/>
      <c r="B19" s="600"/>
      <c r="C19" s="607"/>
      <c r="D19" s="600"/>
      <c r="E19" s="599" t="s">
        <v>1833</v>
      </c>
      <c r="F19" s="600" t="s">
        <v>761</v>
      </c>
      <c r="G19" s="600"/>
      <c r="H19" s="600"/>
      <c r="I19" s="600"/>
      <c r="J19" s="600" t="s">
        <v>760</v>
      </c>
      <c r="K19" s="601" t="s">
        <v>1495</v>
      </c>
    </row>
    <row r="20" spans="1:11" ht="25.5">
      <c r="A20" s="613"/>
      <c r="B20" s="600"/>
      <c r="C20" s="607"/>
      <c r="D20" s="600"/>
      <c r="E20" s="599"/>
      <c r="F20" s="15" t="s">
        <v>230</v>
      </c>
      <c r="G20" s="15" t="s">
        <v>231</v>
      </c>
      <c r="H20" s="15" t="s">
        <v>759</v>
      </c>
      <c r="I20" s="15" t="s">
        <v>1494</v>
      </c>
      <c r="J20" s="600"/>
      <c r="K20" s="601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1081</v>
      </c>
      <c r="D22" s="20">
        <f>D23+D147</f>
        <v>2078183</v>
      </c>
      <c r="E22" s="20">
        <f aca="true" t="shared" si="0" ref="E22:E57">SUM(F22:K22)</f>
        <v>1834852</v>
      </c>
      <c r="F22" s="20">
        <f aca="true" t="shared" si="1" ref="F22:K22">F23+F147</f>
        <v>3902</v>
      </c>
      <c r="G22" s="20">
        <f t="shared" si="1"/>
        <v>0</v>
      </c>
      <c r="H22" s="20">
        <f t="shared" si="1"/>
        <v>0</v>
      </c>
      <c r="I22" s="20">
        <f t="shared" si="1"/>
        <v>1814942</v>
      </c>
      <c r="J22" s="20">
        <f t="shared" si="1"/>
        <v>836</v>
      </c>
      <c r="K22" s="21">
        <f t="shared" si="1"/>
        <v>15172</v>
      </c>
    </row>
    <row r="23" spans="1:11" ht="25.5">
      <c r="A23" s="19">
        <v>5002</v>
      </c>
      <c r="B23" s="15">
        <v>700000</v>
      </c>
      <c r="C23" s="148" t="s">
        <v>1082</v>
      </c>
      <c r="D23" s="20">
        <f>D24+D76+D90+D102+D131+D136+D140</f>
        <v>2078183</v>
      </c>
      <c r="E23" s="20">
        <f t="shared" si="0"/>
        <v>1834852</v>
      </c>
      <c r="F23" s="20">
        <f aca="true" t="shared" si="2" ref="F23:K23">F24+F76+F90+F102+F131+F136+F140</f>
        <v>3902</v>
      </c>
      <c r="G23" s="20">
        <f t="shared" si="2"/>
        <v>0</v>
      </c>
      <c r="H23" s="20">
        <f t="shared" si="2"/>
        <v>0</v>
      </c>
      <c r="I23" s="20">
        <f t="shared" si="2"/>
        <v>1814942</v>
      </c>
      <c r="J23" s="20">
        <f t="shared" si="2"/>
        <v>836</v>
      </c>
      <c r="K23" s="21">
        <f t="shared" si="2"/>
        <v>15172</v>
      </c>
    </row>
    <row r="24" spans="1:11" ht="25.5">
      <c r="A24" s="135">
        <v>5003</v>
      </c>
      <c r="B24" s="15">
        <v>710000</v>
      </c>
      <c r="C24" s="148" t="s">
        <v>356</v>
      </c>
      <c r="D24" s="266">
        <f>D25+D33+D35+D42+D48+D55+D58+D69</f>
        <v>0</v>
      </c>
      <c r="E24" s="266">
        <f t="shared" si="0"/>
        <v>0</v>
      </c>
      <c r="F24" s="266">
        <f aca="true" t="shared" si="3" ref="F24:K24">F25+F33+F35+F42+F48+F55+F58+F69</f>
        <v>0</v>
      </c>
      <c r="G24" s="266">
        <f t="shared" si="3"/>
        <v>0</v>
      </c>
      <c r="H24" s="266">
        <f t="shared" si="3"/>
        <v>0</v>
      </c>
      <c r="I24" s="266">
        <f t="shared" si="3"/>
        <v>0</v>
      </c>
      <c r="J24" s="266">
        <f t="shared" si="3"/>
        <v>0</v>
      </c>
      <c r="K24" s="267">
        <f t="shared" si="3"/>
        <v>0</v>
      </c>
    </row>
    <row r="25" spans="1:11" ht="25.5">
      <c r="A25" s="135">
        <v>5004</v>
      </c>
      <c r="B25" s="15">
        <v>711000</v>
      </c>
      <c r="C25" s="148" t="s">
        <v>357</v>
      </c>
      <c r="D25" s="266">
        <f>SUM(D26:D32)</f>
        <v>0</v>
      </c>
      <c r="E25" s="266">
        <f t="shared" si="0"/>
        <v>0</v>
      </c>
      <c r="F25" s="266">
        <f aca="true" t="shared" si="4" ref="F25:K25">SUM(F26:F32)</f>
        <v>0</v>
      </c>
      <c r="G25" s="266">
        <f t="shared" si="4"/>
        <v>0</v>
      </c>
      <c r="H25" s="266">
        <f t="shared" si="4"/>
        <v>0</v>
      </c>
      <c r="I25" s="266">
        <f t="shared" si="4"/>
        <v>0</v>
      </c>
      <c r="J25" s="266">
        <f t="shared" si="4"/>
        <v>0</v>
      </c>
      <c r="K25" s="267">
        <f t="shared" si="4"/>
        <v>0</v>
      </c>
    </row>
    <row r="26" spans="1:11" ht="25.5">
      <c r="A26" s="151">
        <v>5005</v>
      </c>
      <c r="B26" s="140">
        <v>711100</v>
      </c>
      <c r="C26" s="149" t="s">
        <v>452</v>
      </c>
      <c r="D26" s="268"/>
      <c r="E26" s="268">
        <f t="shared" si="0"/>
        <v>0</v>
      </c>
      <c r="F26" s="268"/>
      <c r="G26" s="268"/>
      <c r="H26" s="268"/>
      <c r="I26" s="268"/>
      <c r="J26" s="268"/>
      <c r="K26" s="269"/>
    </row>
    <row r="27" spans="1:11" ht="12.75">
      <c r="A27" s="611" t="s">
        <v>305</v>
      </c>
      <c r="B27" s="610" t="s">
        <v>306</v>
      </c>
      <c r="C27" s="606" t="s">
        <v>307</v>
      </c>
      <c r="D27" s="600" t="s">
        <v>758</v>
      </c>
      <c r="E27" s="600" t="s">
        <v>229</v>
      </c>
      <c r="F27" s="600"/>
      <c r="G27" s="600"/>
      <c r="H27" s="600"/>
      <c r="I27" s="600"/>
      <c r="J27" s="600"/>
      <c r="K27" s="601"/>
    </row>
    <row r="28" spans="1:11" ht="12.75">
      <c r="A28" s="611"/>
      <c r="B28" s="610"/>
      <c r="C28" s="606"/>
      <c r="D28" s="600"/>
      <c r="E28" s="599" t="s">
        <v>1833</v>
      </c>
      <c r="F28" s="600" t="s">
        <v>761</v>
      </c>
      <c r="G28" s="600"/>
      <c r="H28" s="600"/>
      <c r="I28" s="600"/>
      <c r="J28" s="600" t="s">
        <v>760</v>
      </c>
      <c r="K28" s="601" t="s">
        <v>1495</v>
      </c>
    </row>
    <row r="29" spans="1:11" ht="25.5">
      <c r="A29" s="611"/>
      <c r="B29" s="610"/>
      <c r="C29" s="606"/>
      <c r="D29" s="600"/>
      <c r="E29" s="599"/>
      <c r="F29" s="15" t="s">
        <v>230</v>
      </c>
      <c r="G29" s="15" t="s">
        <v>231</v>
      </c>
      <c r="H29" s="15" t="s">
        <v>759</v>
      </c>
      <c r="I29" s="15" t="s">
        <v>1494</v>
      </c>
      <c r="J29" s="600"/>
      <c r="K29" s="601"/>
    </row>
    <row r="30" spans="1:11" ht="12.75">
      <c r="A30" s="26" t="s">
        <v>1834</v>
      </c>
      <c r="B30" s="25" t="s">
        <v>1835</v>
      </c>
      <c r="C30" s="25" t="s">
        <v>1836</v>
      </c>
      <c r="D30" s="27" t="s">
        <v>1837</v>
      </c>
      <c r="E30" s="27" t="s">
        <v>1838</v>
      </c>
      <c r="F30" s="27" t="s">
        <v>1839</v>
      </c>
      <c r="G30" s="27" t="s">
        <v>1840</v>
      </c>
      <c r="H30" s="27" t="s">
        <v>1841</v>
      </c>
      <c r="I30" s="27" t="s">
        <v>1842</v>
      </c>
      <c r="J30" s="27" t="s">
        <v>1843</v>
      </c>
      <c r="K30" s="28" t="s">
        <v>1844</v>
      </c>
    </row>
    <row r="31" spans="1:11" ht="25.5">
      <c r="A31" s="151">
        <v>5006</v>
      </c>
      <c r="B31" s="140">
        <v>711200</v>
      </c>
      <c r="C31" s="149" t="s">
        <v>215</v>
      </c>
      <c r="D31" s="270"/>
      <c r="E31" s="270">
        <f t="shared" si="0"/>
        <v>0</v>
      </c>
      <c r="F31" s="270"/>
      <c r="G31" s="270"/>
      <c r="H31" s="270"/>
      <c r="I31" s="270"/>
      <c r="J31" s="270"/>
      <c r="K31" s="271"/>
    </row>
    <row r="32" spans="1:11" ht="25.5">
      <c r="A32" s="151">
        <v>5007</v>
      </c>
      <c r="B32" s="140">
        <v>711300</v>
      </c>
      <c r="C32" s="149" t="s">
        <v>422</v>
      </c>
      <c r="D32" s="270"/>
      <c r="E32" s="270">
        <f t="shared" si="0"/>
        <v>0</v>
      </c>
      <c r="F32" s="270"/>
      <c r="G32" s="270"/>
      <c r="H32" s="270"/>
      <c r="I32" s="270"/>
      <c r="J32" s="270"/>
      <c r="K32" s="271"/>
    </row>
    <row r="33" spans="1:11" ht="15.75" customHeight="1">
      <c r="A33" s="135">
        <v>5008</v>
      </c>
      <c r="B33" s="15">
        <v>712000</v>
      </c>
      <c r="C33" s="148" t="s">
        <v>358</v>
      </c>
      <c r="D33" s="266">
        <f>D34</f>
        <v>0</v>
      </c>
      <c r="E33" s="266">
        <f t="shared" si="0"/>
        <v>0</v>
      </c>
      <c r="F33" s="266">
        <f aca="true" t="shared" si="5" ref="F33:K33">F34</f>
        <v>0</v>
      </c>
      <c r="G33" s="266">
        <f t="shared" si="5"/>
        <v>0</v>
      </c>
      <c r="H33" s="266">
        <f t="shared" si="5"/>
        <v>0</v>
      </c>
      <c r="I33" s="266">
        <f t="shared" si="5"/>
        <v>0</v>
      </c>
      <c r="J33" s="266">
        <f t="shared" si="5"/>
        <v>0</v>
      </c>
      <c r="K33" s="267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1052</v>
      </c>
      <c r="D34" s="270"/>
      <c r="E34" s="270">
        <f t="shared" si="0"/>
        <v>0</v>
      </c>
      <c r="F34" s="270"/>
      <c r="G34" s="270"/>
      <c r="H34" s="270"/>
      <c r="I34" s="270"/>
      <c r="J34" s="270"/>
      <c r="K34" s="271"/>
    </row>
    <row r="35" spans="1:11" ht="15.75" customHeight="1">
      <c r="A35" s="135">
        <v>5010</v>
      </c>
      <c r="B35" s="15">
        <v>713000</v>
      </c>
      <c r="C35" s="148" t="s">
        <v>359</v>
      </c>
      <c r="D35" s="266">
        <f>SUM(D36:D41)</f>
        <v>0</v>
      </c>
      <c r="E35" s="266">
        <f t="shared" si="0"/>
        <v>0</v>
      </c>
      <c r="F35" s="266">
        <f aca="true" t="shared" si="6" ref="F35:K35">SUM(F36:F41)</f>
        <v>0</v>
      </c>
      <c r="G35" s="266">
        <f t="shared" si="6"/>
        <v>0</v>
      </c>
      <c r="H35" s="266">
        <f t="shared" si="6"/>
        <v>0</v>
      </c>
      <c r="I35" s="266">
        <f t="shared" si="6"/>
        <v>0</v>
      </c>
      <c r="J35" s="266">
        <f t="shared" si="6"/>
        <v>0</v>
      </c>
      <c r="K35" s="267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431</v>
      </c>
      <c r="D36" s="270"/>
      <c r="E36" s="270">
        <f t="shared" si="0"/>
        <v>0</v>
      </c>
      <c r="F36" s="270"/>
      <c r="G36" s="270"/>
      <c r="H36" s="270"/>
      <c r="I36" s="270"/>
      <c r="J36" s="270"/>
      <c r="K36" s="271"/>
    </row>
    <row r="37" spans="1:11" ht="15.75" customHeight="1">
      <c r="A37" s="151">
        <v>5012</v>
      </c>
      <c r="B37" s="140">
        <v>713200</v>
      </c>
      <c r="C37" s="149" t="s">
        <v>432</v>
      </c>
      <c r="D37" s="270"/>
      <c r="E37" s="270">
        <f t="shared" si="0"/>
        <v>0</v>
      </c>
      <c r="F37" s="270"/>
      <c r="G37" s="270"/>
      <c r="H37" s="270"/>
      <c r="I37" s="270"/>
      <c r="J37" s="270"/>
      <c r="K37" s="271"/>
    </row>
    <row r="38" spans="1:11" ht="15.75" customHeight="1">
      <c r="A38" s="151">
        <v>5013</v>
      </c>
      <c r="B38" s="140">
        <v>713300</v>
      </c>
      <c r="C38" s="149" t="s">
        <v>433</v>
      </c>
      <c r="D38" s="270"/>
      <c r="E38" s="270">
        <f t="shared" si="0"/>
        <v>0</v>
      </c>
      <c r="F38" s="270"/>
      <c r="G38" s="270"/>
      <c r="H38" s="270"/>
      <c r="I38" s="270"/>
      <c r="J38" s="270"/>
      <c r="K38" s="271"/>
    </row>
    <row r="39" spans="1:11" ht="15.75" customHeight="1">
      <c r="A39" s="151">
        <v>5014</v>
      </c>
      <c r="B39" s="140">
        <v>713400</v>
      </c>
      <c r="C39" s="149" t="s">
        <v>434</v>
      </c>
      <c r="D39" s="270"/>
      <c r="E39" s="270">
        <f t="shared" si="0"/>
        <v>0</v>
      </c>
      <c r="F39" s="270"/>
      <c r="G39" s="270"/>
      <c r="H39" s="270"/>
      <c r="I39" s="270"/>
      <c r="J39" s="270"/>
      <c r="K39" s="271"/>
    </row>
    <row r="40" spans="1:11" ht="15.75" customHeight="1">
      <c r="A40" s="151">
        <v>5015</v>
      </c>
      <c r="B40" s="140">
        <v>713500</v>
      </c>
      <c r="C40" s="149" t="s">
        <v>216</v>
      </c>
      <c r="D40" s="270"/>
      <c r="E40" s="270">
        <f t="shared" si="0"/>
        <v>0</v>
      </c>
      <c r="F40" s="270"/>
      <c r="G40" s="270"/>
      <c r="H40" s="270"/>
      <c r="I40" s="270"/>
      <c r="J40" s="270"/>
      <c r="K40" s="271"/>
    </row>
    <row r="41" spans="1:11" ht="15.75" customHeight="1">
      <c r="A41" s="151">
        <v>5016</v>
      </c>
      <c r="B41" s="140">
        <v>713600</v>
      </c>
      <c r="C41" s="149" t="s">
        <v>217</v>
      </c>
      <c r="D41" s="266"/>
      <c r="E41" s="270">
        <f t="shared" si="0"/>
        <v>0</v>
      </c>
      <c r="F41" s="266"/>
      <c r="G41" s="266"/>
      <c r="H41" s="266"/>
      <c r="I41" s="266"/>
      <c r="J41" s="266"/>
      <c r="K41" s="267"/>
    </row>
    <row r="42" spans="1:11" ht="15.75" customHeight="1">
      <c r="A42" s="135">
        <v>5017</v>
      </c>
      <c r="B42" s="15">
        <v>714000</v>
      </c>
      <c r="C42" s="148" t="s">
        <v>360</v>
      </c>
      <c r="D42" s="266">
        <f>SUM(D43:D47)</f>
        <v>0</v>
      </c>
      <c r="E42" s="266">
        <f t="shared" si="0"/>
        <v>0</v>
      </c>
      <c r="F42" s="266">
        <f aca="true" t="shared" si="7" ref="F42:K42">SUM(F43:F47)</f>
        <v>0</v>
      </c>
      <c r="G42" s="266">
        <f t="shared" si="7"/>
        <v>0</v>
      </c>
      <c r="H42" s="266">
        <f t="shared" si="7"/>
        <v>0</v>
      </c>
      <c r="I42" s="266">
        <f t="shared" si="7"/>
        <v>0</v>
      </c>
      <c r="J42" s="266">
        <f t="shared" si="7"/>
        <v>0</v>
      </c>
      <c r="K42" s="267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270</v>
      </c>
      <c r="D43" s="270"/>
      <c r="E43" s="270">
        <f t="shared" si="0"/>
        <v>0</v>
      </c>
      <c r="F43" s="270"/>
      <c r="G43" s="270"/>
      <c r="H43" s="270"/>
      <c r="I43" s="270"/>
      <c r="J43" s="270"/>
      <c r="K43" s="271"/>
    </row>
    <row r="44" spans="1:11" ht="15.75" customHeight="1">
      <c r="A44" s="151">
        <v>5019</v>
      </c>
      <c r="B44" s="140">
        <v>714300</v>
      </c>
      <c r="C44" s="149" t="s">
        <v>271</v>
      </c>
      <c r="D44" s="270"/>
      <c r="E44" s="270">
        <f t="shared" si="0"/>
        <v>0</v>
      </c>
      <c r="F44" s="270"/>
      <c r="G44" s="270"/>
      <c r="H44" s="270"/>
      <c r="I44" s="270"/>
      <c r="J44" s="270"/>
      <c r="K44" s="271"/>
    </row>
    <row r="45" spans="1:11" ht="15.75" customHeight="1">
      <c r="A45" s="151">
        <v>5020</v>
      </c>
      <c r="B45" s="140">
        <v>714400</v>
      </c>
      <c r="C45" s="149" t="s">
        <v>272</v>
      </c>
      <c r="D45" s="270"/>
      <c r="E45" s="270">
        <f t="shared" si="0"/>
        <v>0</v>
      </c>
      <c r="F45" s="270"/>
      <c r="G45" s="270"/>
      <c r="H45" s="270"/>
      <c r="I45" s="270"/>
      <c r="J45" s="270"/>
      <c r="K45" s="271"/>
    </row>
    <row r="46" spans="1:11" ht="24" customHeight="1">
      <c r="A46" s="151">
        <v>5021</v>
      </c>
      <c r="B46" s="140">
        <v>714500</v>
      </c>
      <c r="C46" s="149" t="s">
        <v>1624</v>
      </c>
      <c r="D46" s="270"/>
      <c r="E46" s="270">
        <f t="shared" si="0"/>
        <v>0</v>
      </c>
      <c r="F46" s="270"/>
      <c r="G46" s="270"/>
      <c r="H46" s="270"/>
      <c r="I46" s="270"/>
      <c r="J46" s="270"/>
      <c r="K46" s="271"/>
    </row>
    <row r="47" spans="1:11" ht="15.75" customHeight="1">
      <c r="A47" s="151">
        <v>5022</v>
      </c>
      <c r="B47" s="140">
        <v>714600</v>
      </c>
      <c r="C47" s="149" t="s">
        <v>273</v>
      </c>
      <c r="D47" s="270"/>
      <c r="E47" s="270">
        <f t="shared" si="0"/>
        <v>0</v>
      </c>
      <c r="F47" s="270"/>
      <c r="G47" s="270"/>
      <c r="H47" s="270"/>
      <c r="I47" s="270"/>
      <c r="J47" s="270"/>
      <c r="K47" s="271"/>
    </row>
    <row r="48" spans="1:11" ht="25.5">
      <c r="A48" s="135">
        <v>5023</v>
      </c>
      <c r="B48" s="15">
        <v>715000</v>
      </c>
      <c r="C48" s="148" t="s">
        <v>233</v>
      </c>
      <c r="D48" s="266">
        <f>SUM(D49:D54)</f>
        <v>0</v>
      </c>
      <c r="E48" s="266">
        <f t="shared" si="0"/>
        <v>0</v>
      </c>
      <c r="F48" s="266">
        <f aca="true" t="shared" si="8" ref="F48:K48">SUM(F49:F54)</f>
        <v>0</v>
      </c>
      <c r="G48" s="266">
        <f t="shared" si="8"/>
        <v>0</v>
      </c>
      <c r="H48" s="266">
        <f t="shared" si="8"/>
        <v>0</v>
      </c>
      <c r="I48" s="266">
        <f t="shared" si="8"/>
        <v>0</v>
      </c>
      <c r="J48" s="266">
        <f t="shared" si="8"/>
        <v>0</v>
      </c>
      <c r="K48" s="267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274</v>
      </c>
      <c r="D49" s="270"/>
      <c r="E49" s="270">
        <f t="shared" si="0"/>
        <v>0</v>
      </c>
      <c r="F49" s="270"/>
      <c r="G49" s="270"/>
      <c r="H49" s="270"/>
      <c r="I49" s="270"/>
      <c r="J49" s="270"/>
      <c r="K49" s="271"/>
    </row>
    <row r="50" spans="1:11" ht="15.75" customHeight="1">
      <c r="A50" s="151">
        <v>5025</v>
      </c>
      <c r="B50" s="140">
        <v>715200</v>
      </c>
      <c r="C50" s="149" t="s">
        <v>275</v>
      </c>
      <c r="D50" s="270"/>
      <c r="E50" s="270">
        <f t="shared" si="0"/>
        <v>0</v>
      </c>
      <c r="F50" s="270"/>
      <c r="G50" s="270"/>
      <c r="H50" s="270"/>
      <c r="I50" s="270"/>
      <c r="J50" s="270"/>
      <c r="K50" s="271"/>
    </row>
    <row r="51" spans="1:11" ht="15.75" customHeight="1">
      <c r="A51" s="151">
        <v>5026</v>
      </c>
      <c r="B51" s="140">
        <v>715300</v>
      </c>
      <c r="C51" s="149" t="s">
        <v>276</v>
      </c>
      <c r="D51" s="270"/>
      <c r="E51" s="270">
        <f t="shared" si="0"/>
        <v>0</v>
      </c>
      <c r="F51" s="270"/>
      <c r="G51" s="270"/>
      <c r="H51" s="270"/>
      <c r="I51" s="270"/>
      <c r="J51" s="270"/>
      <c r="K51" s="271"/>
    </row>
    <row r="52" spans="1:11" ht="25.5">
      <c r="A52" s="151">
        <v>5027</v>
      </c>
      <c r="B52" s="140">
        <v>715400</v>
      </c>
      <c r="C52" s="149" t="s">
        <v>277</v>
      </c>
      <c r="D52" s="270"/>
      <c r="E52" s="270">
        <f t="shared" si="0"/>
        <v>0</v>
      </c>
      <c r="F52" s="270"/>
      <c r="G52" s="270"/>
      <c r="H52" s="270"/>
      <c r="I52" s="270"/>
      <c r="J52" s="270"/>
      <c r="K52" s="271"/>
    </row>
    <row r="53" spans="1:11" ht="15.75" customHeight="1">
      <c r="A53" s="151">
        <v>5028</v>
      </c>
      <c r="B53" s="140">
        <v>715500</v>
      </c>
      <c r="C53" s="149" t="s">
        <v>278</v>
      </c>
      <c r="D53" s="270"/>
      <c r="E53" s="270">
        <f t="shared" si="0"/>
        <v>0</v>
      </c>
      <c r="F53" s="270"/>
      <c r="G53" s="270"/>
      <c r="H53" s="270"/>
      <c r="I53" s="270"/>
      <c r="J53" s="270"/>
      <c r="K53" s="271"/>
    </row>
    <row r="54" spans="1:11" ht="15.75" customHeight="1">
      <c r="A54" s="151">
        <v>5029</v>
      </c>
      <c r="B54" s="140">
        <v>715600</v>
      </c>
      <c r="C54" s="149" t="s">
        <v>279</v>
      </c>
      <c r="D54" s="270"/>
      <c r="E54" s="270">
        <f t="shared" si="0"/>
        <v>0</v>
      </c>
      <c r="F54" s="270"/>
      <c r="G54" s="270"/>
      <c r="H54" s="270"/>
      <c r="I54" s="270"/>
      <c r="J54" s="270"/>
      <c r="K54" s="271"/>
    </row>
    <row r="55" spans="1:11" ht="15.75" customHeight="1">
      <c r="A55" s="135">
        <v>5030</v>
      </c>
      <c r="B55" s="15">
        <v>716000</v>
      </c>
      <c r="C55" s="148" t="s">
        <v>1630</v>
      </c>
      <c r="D55" s="266">
        <f>D56+D57</f>
        <v>0</v>
      </c>
      <c r="E55" s="266">
        <f t="shared" si="0"/>
        <v>0</v>
      </c>
      <c r="F55" s="266">
        <f aca="true" t="shared" si="9" ref="F55:K55">F56+F57</f>
        <v>0</v>
      </c>
      <c r="G55" s="266">
        <f t="shared" si="9"/>
        <v>0</v>
      </c>
      <c r="H55" s="266">
        <f t="shared" si="9"/>
        <v>0</v>
      </c>
      <c r="I55" s="266">
        <f t="shared" si="9"/>
        <v>0</v>
      </c>
      <c r="J55" s="266">
        <f t="shared" si="9"/>
        <v>0</v>
      </c>
      <c r="K55" s="267">
        <f t="shared" si="9"/>
        <v>0</v>
      </c>
    </row>
    <row r="56" spans="1:11" ht="25.5">
      <c r="A56" s="151">
        <v>5031</v>
      </c>
      <c r="B56" s="140">
        <v>716100</v>
      </c>
      <c r="C56" s="149" t="s">
        <v>1245</v>
      </c>
      <c r="D56" s="270"/>
      <c r="E56" s="270">
        <f t="shared" si="0"/>
        <v>0</v>
      </c>
      <c r="F56" s="270"/>
      <c r="G56" s="270"/>
      <c r="H56" s="270"/>
      <c r="I56" s="270"/>
      <c r="J56" s="270"/>
      <c r="K56" s="271"/>
    </row>
    <row r="57" spans="1:11" ht="25.5">
      <c r="A57" s="151">
        <v>5032</v>
      </c>
      <c r="B57" s="140">
        <v>716200</v>
      </c>
      <c r="C57" s="149" t="s">
        <v>1246</v>
      </c>
      <c r="D57" s="270"/>
      <c r="E57" s="270">
        <f t="shared" si="0"/>
        <v>0</v>
      </c>
      <c r="F57" s="270"/>
      <c r="G57" s="270"/>
      <c r="H57" s="270"/>
      <c r="I57" s="270"/>
      <c r="J57" s="270"/>
      <c r="K57" s="271"/>
    </row>
    <row r="58" spans="1:11" ht="15.75" customHeight="1">
      <c r="A58" s="135">
        <v>5033</v>
      </c>
      <c r="B58" s="15">
        <v>717000</v>
      </c>
      <c r="C58" s="148" t="s">
        <v>1083</v>
      </c>
      <c r="D58" s="266">
        <f>SUM(D63:D68)</f>
        <v>0</v>
      </c>
      <c r="E58" s="266">
        <f aca="true" t="shared" si="10" ref="E58:E99">SUM(F58:K58)</f>
        <v>0</v>
      </c>
      <c r="F58" s="266">
        <f aca="true" t="shared" si="11" ref="F58:K58">SUM(F63:F68)</f>
        <v>0</v>
      </c>
      <c r="G58" s="266">
        <f t="shared" si="11"/>
        <v>0</v>
      </c>
      <c r="H58" s="266">
        <f t="shared" si="11"/>
        <v>0</v>
      </c>
      <c r="I58" s="266">
        <f t="shared" si="11"/>
        <v>0</v>
      </c>
      <c r="J58" s="266">
        <f t="shared" si="11"/>
        <v>0</v>
      </c>
      <c r="K58" s="267">
        <f t="shared" si="11"/>
        <v>0</v>
      </c>
    </row>
    <row r="59" spans="1:11" ht="12.75">
      <c r="A59" s="611" t="s">
        <v>305</v>
      </c>
      <c r="B59" s="610" t="s">
        <v>306</v>
      </c>
      <c r="C59" s="606" t="s">
        <v>307</v>
      </c>
      <c r="D59" s="609" t="s">
        <v>758</v>
      </c>
      <c r="E59" s="609" t="s">
        <v>229</v>
      </c>
      <c r="F59" s="609"/>
      <c r="G59" s="609"/>
      <c r="H59" s="609"/>
      <c r="I59" s="609"/>
      <c r="J59" s="609"/>
      <c r="K59" s="614"/>
    </row>
    <row r="60" spans="1:11" ht="12.75">
      <c r="A60" s="611"/>
      <c r="B60" s="610"/>
      <c r="C60" s="606"/>
      <c r="D60" s="609"/>
      <c r="E60" s="606" t="s">
        <v>1833</v>
      </c>
      <c r="F60" s="609" t="s">
        <v>761</v>
      </c>
      <c r="G60" s="609"/>
      <c r="H60" s="609"/>
      <c r="I60" s="609"/>
      <c r="J60" s="609" t="s">
        <v>760</v>
      </c>
      <c r="K60" s="614" t="s">
        <v>1495</v>
      </c>
    </row>
    <row r="61" spans="1:11" ht="25.5">
      <c r="A61" s="611"/>
      <c r="B61" s="610"/>
      <c r="C61" s="606"/>
      <c r="D61" s="609"/>
      <c r="E61" s="606"/>
      <c r="F61" s="272" t="s">
        <v>230</v>
      </c>
      <c r="G61" s="272" t="s">
        <v>231</v>
      </c>
      <c r="H61" s="272" t="s">
        <v>759</v>
      </c>
      <c r="I61" s="272" t="s">
        <v>1494</v>
      </c>
      <c r="J61" s="609"/>
      <c r="K61" s="614"/>
    </row>
    <row r="62" spans="1:11" ht="12.75">
      <c r="A62" s="26" t="s">
        <v>1834</v>
      </c>
      <c r="B62" s="25" t="s">
        <v>1835</v>
      </c>
      <c r="C62" s="25" t="s">
        <v>1836</v>
      </c>
      <c r="D62" s="25" t="s">
        <v>1837</v>
      </c>
      <c r="E62" s="25" t="s">
        <v>1838</v>
      </c>
      <c r="F62" s="25" t="s">
        <v>1839</v>
      </c>
      <c r="G62" s="25" t="s">
        <v>1840</v>
      </c>
      <c r="H62" s="25" t="s">
        <v>1841</v>
      </c>
      <c r="I62" s="25" t="s">
        <v>1842</v>
      </c>
      <c r="J62" s="25" t="s">
        <v>1843</v>
      </c>
      <c r="K62" s="34" t="s">
        <v>1844</v>
      </c>
    </row>
    <row r="63" spans="1:11" ht="18.75" customHeight="1">
      <c r="A63" s="151">
        <v>5034</v>
      </c>
      <c r="B63" s="140">
        <v>717100</v>
      </c>
      <c r="C63" s="149" t="s">
        <v>1248</v>
      </c>
      <c r="D63" s="270"/>
      <c r="E63" s="270">
        <f t="shared" si="10"/>
        <v>0</v>
      </c>
      <c r="F63" s="270"/>
      <c r="G63" s="270"/>
      <c r="H63" s="270"/>
      <c r="I63" s="270"/>
      <c r="J63" s="270"/>
      <c r="K63" s="271"/>
    </row>
    <row r="64" spans="1:11" ht="18.75" customHeight="1">
      <c r="A64" s="151">
        <v>5035</v>
      </c>
      <c r="B64" s="140">
        <v>717200</v>
      </c>
      <c r="C64" s="149" t="s">
        <v>1249</v>
      </c>
      <c r="D64" s="270"/>
      <c r="E64" s="270">
        <f t="shared" si="10"/>
        <v>0</v>
      </c>
      <c r="F64" s="270"/>
      <c r="G64" s="270"/>
      <c r="H64" s="270"/>
      <c r="I64" s="270"/>
      <c r="J64" s="270"/>
      <c r="K64" s="271"/>
    </row>
    <row r="65" spans="1:11" ht="18.75" customHeight="1">
      <c r="A65" s="151">
        <v>5036</v>
      </c>
      <c r="B65" s="140">
        <v>717300</v>
      </c>
      <c r="C65" s="149" t="s">
        <v>1542</v>
      </c>
      <c r="D65" s="270"/>
      <c r="E65" s="270">
        <f t="shared" si="10"/>
        <v>0</v>
      </c>
      <c r="F65" s="270"/>
      <c r="G65" s="270"/>
      <c r="H65" s="270"/>
      <c r="I65" s="270"/>
      <c r="J65" s="270"/>
      <c r="K65" s="271"/>
    </row>
    <row r="66" spans="1:11" ht="18.75" customHeight="1">
      <c r="A66" s="151">
        <v>5037</v>
      </c>
      <c r="B66" s="140">
        <v>717400</v>
      </c>
      <c r="C66" s="149" t="s">
        <v>1543</v>
      </c>
      <c r="D66" s="270"/>
      <c r="E66" s="270">
        <f t="shared" si="10"/>
        <v>0</v>
      </c>
      <c r="F66" s="270"/>
      <c r="G66" s="270"/>
      <c r="H66" s="270"/>
      <c r="I66" s="270"/>
      <c r="J66" s="270"/>
      <c r="K66" s="271"/>
    </row>
    <row r="67" spans="1:11" ht="18.75" customHeight="1">
      <c r="A67" s="151">
        <v>5038</v>
      </c>
      <c r="B67" s="140">
        <v>717500</v>
      </c>
      <c r="C67" s="149" t="s">
        <v>1544</v>
      </c>
      <c r="D67" s="270"/>
      <c r="E67" s="270">
        <f t="shared" si="10"/>
        <v>0</v>
      </c>
      <c r="F67" s="270"/>
      <c r="G67" s="270"/>
      <c r="H67" s="270"/>
      <c r="I67" s="270"/>
      <c r="J67" s="270"/>
      <c r="K67" s="271"/>
    </row>
    <row r="68" spans="1:11" ht="18.75" customHeight="1">
      <c r="A68" s="151">
        <v>5039</v>
      </c>
      <c r="B68" s="140">
        <v>717600</v>
      </c>
      <c r="C68" s="149" t="s">
        <v>1545</v>
      </c>
      <c r="D68" s="270"/>
      <c r="E68" s="270">
        <f t="shared" si="10"/>
        <v>0</v>
      </c>
      <c r="F68" s="270"/>
      <c r="G68" s="270"/>
      <c r="H68" s="270"/>
      <c r="I68" s="270"/>
      <c r="J68" s="270"/>
      <c r="K68" s="271"/>
    </row>
    <row r="69" spans="1:11" ht="38.25">
      <c r="A69" s="135">
        <v>5040</v>
      </c>
      <c r="B69" s="15">
        <v>719000</v>
      </c>
      <c r="C69" s="148" t="s">
        <v>1546</v>
      </c>
      <c r="D69" s="266">
        <f>SUM(D70:D75)</f>
        <v>0</v>
      </c>
      <c r="E69" s="266">
        <f t="shared" si="10"/>
        <v>0</v>
      </c>
      <c r="F69" s="266">
        <f aca="true" t="shared" si="12" ref="F69:K69">SUM(F70:F75)</f>
        <v>0</v>
      </c>
      <c r="G69" s="266">
        <f t="shared" si="12"/>
        <v>0</v>
      </c>
      <c r="H69" s="266">
        <f t="shared" si="12"/>
        <v>0</v>
      </c>
      <c r="I69" s="266">
        <f t="shared" si="12"/>
        <v>0</v>
      </c>
      <c r="J69" s="266">
        <f t="shared" si="12"/>
        <v>0</v>
      </c>
      <c r="K69" s="267">
        <f t="shared" si="12"/>
        <v>0</v>
      </c>
    </row>
    <row r="70" spans="1:11" ht="25.5">
      <c r="A70" s="151">
        <v>5041</v>
      </c>
      <c r="B70" s="140">
        <v>719100</v>
      </c>
      <c r="C70" s="149" t="s">
        <v>1613</v>
      </c>
      <c r="D70" s="270"/>
      <c r="E70" s="270">
        <f t="shared" si="10"/>
        <v>0</v>
      </c>
      <c r="F70" s="270"/>
      <c r="G70" s="270"/>
      <c r="H70" s="270"/>
      <c r="I70" s="270"/>
      <c r="J70" s="270"/>
      <c r="K70" s="271"/>
    </row>
    <row r="71" spans="1:11" ht="25.5">
      <c r="A71" s="151">
        <v>5042</v>
      </c>
      <c r="B71" s="140">
        <v>719200</v>
      </c>
      <c r="C71" s="149" t="s">
        <v>1614</v>
      </c>
      <c r="D71" s="270"/>
      <c r="E71" s="270">
        <f t="shared" si="10"/>
        <v>0</v>
      </c>
      <c r="F71" s="270"/>
      <c r="G71" s="270"/>
      <c r="H71" s="270"/>
      <c r="I71" s="270"/>
      <c r="J71" s="270"/>
      <c r="K71" s="271"/>
    </row>
    <row r="72" spans="1:11" ht="25.5">
      <c r="A72" s="151">
        <v>5043</v>
      </c>
      <c r="B72" s="140">
        <v>719300</v>
      </c>
      <c r="C72" s="149" t="s">
        <v>280</v>
      </c>
      <c r="D72" s="270"/>
      <c r="E72" s="270">
        <f t="shared" si="10"/>
        <v>0</v>
      </c>
      <c r="F72" s="270"/>
      <c r="G72" s="270"/>
      <c r="H72" s="270"/>
      <c r="I72" s="270"/>
      <c r="J72" s="270"/>
      <c r="K72" s="271"/>
    </row>
    <row r="73" spans="1:11" ht="18.75" customHeight="1">
      <c r="A73" s="151">
        <v>5044</v>
      </c>
      <c r="B73" s="140">
        <v>719400</v>
      </c>
      <c r="C73" s="149" t="s">
        <v>281</v>
      </c>
      <c r="D73" s="270"/>
      <c r="E73" s="270">
        <f t="shared" si="10"/>
        <v>0</v>
      </c>
      <c r="F73" s="270"/>
      <c r="G73" s="270"/>
      <c r="H73" s="270"/>
      <c r="I73" s="270"/>
      <c r="J73" s="270"/>
      <c r="K73" s="271"/>
    </row>
    <row r="74" spans="1:11" ht="25.5">
      <c r="A74" s="151">
        <v>5045</v>
      </c>
      <c r="B74" s="140">
        <v>719500</v>
      </c>
      <c r="C74" s="149" t="s">
        <v>282</v>
      </c>
      <c r="D74" s="270"/>
      <c r="E74" s="270">
        <f t="shared" si="10"/>
        <v>0</v>
      </c>
      <c r="F74" s="270"/>
      <c r="G74" s="270"/>
      <c r="H74" s="270"/>
      <c r="I74" s="270"/>
      <c r="J74" s="270"/>
      <c r="K74" s="271"/>
    </row>
    <row r="75" spans="1:11" ht="25.5">
      <c r="A75" s="151">
        <v>5046</v>
      </c>
      <c r="B75" s="140">
        <v>719600</v>
      </c>
      <c r="C75" s="149" t="s">
        <v>1628</v>
      </c>
      <c r="D75" s="270"/>
      <c r="E75" s="270">
        <f t="shared" si="10"/>
        <v>0</v>
      </c>
      <c r="F75" s="270"/>
      <c r="G75" s="270"/>
      <c r="H75" s="270"/>
      <c r="I75" s="270"/>
      <c r="J75" s="270"/>
      <c r="K75" s="271"/>
    </row>
    <row r="76" spans="1:11" ht="18.75" customHeight="1">
      <c r="A76" s="135">
        <v>5047</v>
      </c>
      <c r="B76" s="15">
        <v>720000</v>
      </c>
      <c r="C76" s="148" t="s">
        <v>1547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1548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1629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406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1024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1438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1549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1439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1550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1423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11" t="s">
        <v>305</v>
      </c>
      <c r="B86" s="610" t="s">
        <v>306</v>
      </c>
      <c r="C86" s="606" t="s">
        <v>307</v>
      </c>
      <c r="D86" s="600" t="s">
        <v>758</v>
      </c>
      <c r="E86" s="600" t="s">
        <v>229</v>
      </c>
      <c r="F86" s="600"/>
      <c r="G86" s="600"/>
      <c r="H86" s="600"/>
      <c r="I86" s="600"/>
      <c r="J86" s="600"/>
      <c r="K86" s="601"/>
    </row>
    <row r="87" spans="1:11" ht="12.75">
      <c r="A87" s="611"/>
      <c r="B87" s="610"/>
      <c r="C87" s="606"/>
      <c r="D87" s="600"/>
      <c r="E87" s="599" t="s">
        <v>1833</v>
      </c>
      <c r="F87" s="600" t="s">
        <v>761</v>
      </c>
      <c r="G87" s="600"/>
      <c r="H87" s="600"/>
      <c r="I87" s="600"/>
      <c r="J87" s="600" t="s">
        <v>760</v>
      </c>
      <c r="K87" s="601" t="s">
        <v>1495</v>
      </c>
    </row>
    <row r="88" spans="1:11" ht="25.5">
      <c r="A88" s="611"/>
      <c r="B88" s="610"/>
      <c r="C88" s="606"/>
      <c r="D88" s="600"/>
      <c r="E88" s="599"/>
      <c r="F88" s="15" t="s">
        <v>230</v>
      </c>
      <c r="G88" s="15" t="s">
        <v>231</v>
      </c>
      <c r="H88" s="15" t="s">
        <v>759</v>
      </c>
      <c r="I88" s="15" t="s">
        <v>1494</v>
      </c>
      <c r="J88" s="600"/>
      <c r="K88" s="601"/>
    </row>
    <row r="89" spans="1:11" ht="12.75">
      <c r="A89" s="26" t="s">
        <v>1834</v>
      </c>
      <c r="B89" s="25" t="s">
        <v>1835</v>
      </c>
      <c r="C89" s="25" t="s">
        <v>1836</v>
      </c>
      <c r="D89" s="27" t="s">
        <v>1837</v>
      </c>
      <c r="E89" s="27" t="s">
        <v>1838</v>
      </c>
      <c r="F89" s="27" t="s">
        <v>1839</v>
      </c>
      <c r="G89" s="27" t="s">
        <v>1840</v>
      </c>
      <c r="H89" s="27" t="s">
        <v>1841</v>
      </c>
      <c r="I89" s="27" t="s">
        <v>1842</v>
      </c>
      <c r="J89" s="27" t="s">
        <v>1843</v>
      </c>
      <c r="K89" s="28" t="s">
        <v>1844</v>
      </c>
    </row>
    <row r="90" spans="1:11" ht="25.5">
      <c r="A90" s="135">
        <v>5057</v>
      </c>
      <c r="B90" s="15">
        <v>730000</v>
      </c>
      <c r="C90" s="148" t="s">
        <v>1084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1551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1424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1425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1085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1426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200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1071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1072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1086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201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202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1087</v>
      </c>
      <c r="D102" s="20">
        <f>D103+D110+D115+D126+D129</f>
        <v>60750</v>
      </c>
      <c r="E102" s="20">
        <f t="shared" si="20"/>
        <v>16757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749</v>
      </c>
      <c r="J102" s="20">
        <f t="shared" si="21"/>
        <v>836</v>
      </c>
      <c r="K102" s="21">
        <f t="shared" si="21"/>
        <v>15172</v>
      </c>
    </row>
    <row r="103" spans="1:11" ht="17.25" customHeight="1">
      <c r="A103" s="135">
        <v>5070</v>
      </c>
      <c r="B103" s="15">
        <v>741000</v>
      </c>
      <c r="C103" s="148" t="s">
        <v>1088</v>
      </c>
      <c r="D103" s="20">
        <f>SUM(D104:D109)</f>
        <v>1000</v>
      </c>
      <c r="E103" s="20">
        <f t="shared" si="20"/>
        <v>749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749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203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204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205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206</v>
      </c>
      <c r="D107" s="29">
        <v>1000</v>
      </c>
      <c r="E107" s="23">
        <f t="shared" si="20"/>
        <v>749</v>
      </c>
      <c r="F107" s="54"/>
      <c r="G107" s="54"/>
      <c r="H107" s="54"/>
      <c r="I107" s="54">
        <v>749</v>
      </c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207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1552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1089</v>
      </c>
      <c r="D110" s="20">
        <f>SUM(D111:D114)</f>
        <v>20936</v>
      </c>
      <c r="E110" s="20">
        <f t="shared" si="20"/>
        <v>15171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15171</v>
      </c>
    </row>
    <row r="111" spans="1:11" ht="25.5">
      <c r="A111" s="151">
        <v>5078</v>
      </c>
      <c r="B111" s="140">
        <v>742100</v>
      </c>
      <c r="C111" s="149" t="s">
        <v>208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1">
        <v>5079</v>
      </c>
      <c r="B112" s="140">
        <v>742200</v>
      </c>
      <c r="C112" s="149" t="s">
        <v>1553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1243</v>
      </c>
      <c r="D113" s="22">
        <v>20936</v>
      </c>
      <c r="E113" s="23">
        <f t="shared" si="20"/>
        <v>15171</v>
      </c>
      <c r="F113" s="22"/>
      <c r="G113" s="22"/>
      <c r="H113" s="22"/>
      <c r="I113" s="22"/>
      <c r="J113" s="22"/>
      <c r="K113" s="24">
        <v>15171</v>
      </c>
    </row>
    <row r="114" spans="1:11" ht="17.25" customHeight="1">
      <c r="A114" s="151">
        <v>5081</v>
      </c>
      <c r="B114" s="140">
        <v>742400</v>
      </c>
      <c r="C114" s="149" t="s">
        <v>1244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1090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11" t="s">
        <v>305</v>
      </c>
      <c r="B116" s="610" t="s">
        <v>306</v>
      </c>
      <c r="C116" s="606" t="s">
        <v>307</v>
      </c>
      <c r="D116" s="600" t="s">
        <v>758</v>
      </c>
      <c r="E116" s="600" t="s">
        <v>229</v>
      </c>
      <c r="F116" s="600"/>
      <c r="G116" s="600"/>
      <c r="H116" s="600"/>
      <c r="I116" s="600"/>
      <c r="J116" s="600"/>
      <c r="K116" s="601"/>
    </row>
    <row r="117" spans="1:11" ht="12.75">
      <c r="A117" s="611"/>
      <c r="B117" s="610"/>
      <c r="C117" s="606"/>
      <c r="D117" s="600"/>
      <c r="E117" s="599" t="s">
        <v>1833</v>
      </c>
      <c r="F117" s="600" t="s">
        <v>761</v>
      </c>
      <c r="G117" s="600"/>
      <c r="H117" s="600"/>
      <c r="I117" s="600"/>
      <c r="J117" s="600" t="s">
        <v>760</v>
      </c>
      <c r="K117" s="601" t="s">
        <v>1495</v>
      </c>
    </row>
    <row r="118" spans="1:11" ht="25.5">
      <c r="A118" s="611"/>
      <c r="B118" s="610"/>
      <c r="C118" s="606"/>
      <c r="D118" s="600"/>
      <c r="E118" s="599"/>
      <c r="F118" s="15" t="s">
        <v>230</v>
      </c>
      <c r="G118" s="15" t="s">
        <v>231</v>
      </c>
      <c r="H118" s="15" t="s">
        <v>759</v>
      </c>
      <c r="I118" s="15" t="s">
        <v>1494</v>
      </c>
      <c r="J118" s="600"/>
      <c r="K118" s="601"/>
    </row>
    <row r="119" spans="1:11" ht="12.75">
      <c r="A119" s="26" t="s">
        <v>1834</v>
      </c>
      <c r="B119" s="25" t="s">
        <v>1835</v>
      </c>
      <c r="C119" s="25" t="s">
        <v>1836</v>
      </c>
      <c r="D119" s="27" t="s">
        <v>1837</v>
      </c>
      <c r="E119" s="27" t="s">
        <v>1838</v>
      </c>
      <c r="F119" s="27" t="s">
        <v>1839</v>
      </c>
      <c r="G119" s="27" t="s">
        <v>1840</v>
      </c>
      <c r="H119" s="27" t="s">
        <v>1841</v>
      </c>
      <c r="I119" s="27" t="s">
        <v>1842</v>
      </c>
      <c r="J119" s="27" t="s">
        <v>1843</v>
      </c>
      <c r="K119" s="28" t="s">
        <v>1844</v>
      </c>
    </row>
    <row r="120" spans="1:11" ht="18.75" customHeight="1">
      <c r="A120" s="151">
        <v>5083</v>
      </c>
      <c r="B120" s="140">
        <v>743100</v>
      </c>
      <c r="C120" s="149" t="s">
        <v>1091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222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223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224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225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226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1092</v>
      </c>
      <c r="D126" s="20">
        <f>D127+D128</f>
        <v>38714</v>
      </c>
      <c r="E126" s="20">
        <f t="shared" si="20"/>
        <v>836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836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448</v>
      </c>
      <c r="D127" s="22">
        <v>38714</v>
      </c>
      <c r="E127" s="23">
        <f t="shared" si="20"/>
        <v>836</v>
      </c>
      <c r="F127" s="22"/>
      <c r="G127" s="22"/>
      <c r="H127" s="22"/>
      <c r="I127" s="22"/>
      <c r="J127" s="22">
        <v>836</v>
      </c>
      <c r="K127" s="24"/>
    </row>
    <row r="128" spans="1:11" ht="25.5">
      <c r="A128" s="151">
        <v>5091</v>
      </c>
      <c r="B128" s="140">
        <v>744200</v>
      </c>
      <c r="C128" s="149" t="s">
        <v>449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1093</v>
      </c>
      <c r="D129" s="20">
        <f>D130</f>
        <v>100</v>
      </c>
      <c r="E129" s="20">
        <f t="shared" si="20"/>
        <v>1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1</v>
      </c>
    </row>
    <row r="130" spans="1:11" ht="18.75" customHeight="1">
      <c r="A130" s="151">
        <v>5093</v>
      </c>
      <c r="B130" s="140">
        <v>745100</v>
      </c>
      <c r="C130" s="149" t="s">
        <v>450</v>
      </c>
      <c r="D130" s="22">
        <v>100</v>
      </c>
      <c r="E130" s="23">
        <f t="shared" si="20"/>
        <v>1</v>
      </c>
      <c r="F130" s="22"/>
      <c r="G130" s="22"/>
      <c r="H130" s="22"/>
      <c r="I130" s="22"/>
      <c r="J130" s="22"/>
      <c r="K130" s="24">
        <v>1</v>
      </c>
    </row>
    <row r="131" spans="1:11" ht="25.5">
      <c r="A131" s="135">
        <v>5094</v>
      </c>
      <c r="B131" s="15">
        <v>770000</v>
      </c>
      <c r="C131" s="148" t="s">
        <v>1094</v>
      </c>
      <c r="D131" s="20">
        <f>D132+D134</f>
        <v>22625</v>
      </c>
      <c r="E131" s="20">
        <f t="shared" si="20"/>
        <v>625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625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1095</v>
      </c>
      <c r="D132" s="20">
        <f>D133</f>
        <v>22625</v>
      </c>
      <c r="E132" s="20">
        <f t="shared" si="20"/>
        <v>625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625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426</v>
      </c>
      <c r="D133" s="22">
        <v>22625</v>
      </c>
      <c r="E133" s="23">
        <f t="shared" si="20"/>
        <v>625</v>
      </c>
      <c r="F133" s="22"/>
      <c r="G133" s="22"/>
      <c r="H133" s="22"/>
      <c r="I133" s="22">
        <v>625</v>
      </c>
      <c r="J133" s="22"/>
      <c r="K133" s="24"/>
    </row>
    <row r="134" spans="1:11" ht="25.5">
      <c r="A134" s="135">
        <v>5097</v>
      </c>
      <c r="B134" s="15">
        <v>772000</v>
      </c>
      <c r="C134" s="148" t="s">
        <v>1096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427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1097</v>
      </c>
      <c r="D136" s="20">
        <f>D137</f>
        <v>1938658</v>
      </c>
      <c r="E136" s="20">
        <f aca="true" t="shared" si="30" ref="E136:E175">SUM(F136:K136)</f>
        <v>1813568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1813568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1098</v>
      </c>
      <c r="D137" s="20">
        <f>D138+D139</f>
        <v>1938658</v>
      </c>
      <c r="E137" s="20">
        <f t="shared" si="30"/>
        <v>1813568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1813568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228</v>
      </c>
      <c r="D138" s="22">
        <v>1938658</v>
      </c>
      <c r="E138" s="23">
        <f>SUM(F138:K138)</f>
        <v>1813568</v>
      </c>
      <c r="F138" s="22"/>
      <c r="G138" s="22"/>
      <c r="H138" s="22"/>
      <c r="I138" s="22">
        <v>1813568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258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1099</v>
      </c>
      <c r="D140" s="20">
        <f>D141</f>
        <v>56150</v>
      </c>
      <c r="E140" s="20">
        <f t="shared" si="30"/>
        <v>3902</v>
      </c>
      <c r="F140" s="20">
        <f aca="true" t="shared" si="33" ref="F140:K140">F141</f>
        <v>3902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1100</v>
      </c>
      <c r="D141" s="20">
        <f>D146</f>
        <v>56150</v>
      </c>
      <c r="E141" s="20">
        <f t="shared" si="30"/>
        <v>3902</v>
      </c>
      <c r="F141" s="20">
        <f aca="true" t="shared" si="34" ref="F141:K141">F146</f>
        <v>3902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11" t="s">
        <v>305</v>
      </c>
      <c r="B142" s="610" t="s">
        <v>306</v>
      </c>
      <c r="C142" s="606" t="s">
        <v>307</v>
      </c>
      <c r="D142" s="600" t="s">
        <v>758</v>
      </c>
      <c r="E142" s="600" t="s">
        <v>229</v>
      </c>
      <c r="F142" s="600"/>
      <c r="G142" s="600"/>
      <c r="H142" s="600"/>
      <c r="I142" s="600"/>
      <c r="J142" s="600"/>
      <c r="K142" s="601"/>
    </row>
    <row r="143" spans="1:11" ht="12.75">
      <c r="A143" s="611"/>
      <c r="B143" s="610"/>
      <c r="C143" s="606"/>
      <c r="D143" s="600"/>
      <c r="E143" s="599" t="s">
        <v>1833</v>
      </c>
      <c r="F143" s="600" t="s">
        <v>761</v>
      </c>
      <c r="G143" s="600"/>
      <c r="H143" s="600"/>
      <c r="I143" s="600"/>
      <c r="J143" s="600" t="s">
        <v>760</v>
      </c>
      <c r="K143" s="601" t="s">
        <v>1495</v>
      </c>
    </row>
    <row r="144" spans="1:11" ht="25.5">
      <c r="A144" s="611"/>
      <c r="B144" s="610"/>
      <c r="C144" s="606"/>
      <c r="D144" s="600"/>
      <c r="E144" s="599"/>
      <c r="F144" s="15" t="s">
        <v>230</v>
      </c>
      <c r="G144" s="15" t="s">
        <v>231</v>
      </c>
      <c r="H144" s="15" t="s">
        <v>759</v>
      </c>
      <c r="I144" s="15" t="s">
        <v>1494</v>
      </c>
      <c r="J144" s="600"/>
      <c r="K144" s="601"/>
    </row>
    <row r="145" spans="1:11" ht="12.75">
      <c r="A145" s="26" t="s">
        <v>1834</v>
      </c>
      <c r="B145" s="25" t="s">
        <v>1835</v>
      </c>
      <c r="C145" s="25" t="s">
        <v>1836</v>
      </c>
      <c r="D145" s="27" t="s">
        <v>1837</v>
      </c>
      <c r="E145" s="27" t="s">
        <v>1838</v>
      </c>
      <c r="F145" s="27" t="s">
        <v>1839</v>
      </c>
      <c r="G145" s="27" t="s">
        <v>1840</v>
      </c>
      <c r="H145" s="27" t="s">
        <v>1841</v>
      </c>
      <c r="I145" s="27" t="s">
        <v>1842</v>
      </c>
      <c r="J145" s="27" t="s">
        <v>1843</v>
      </c>
      <c r="K145" s="28" t="s">
        <v>1844</v>
      </c>
    </row>
    <row r="146" spans="1:11" ht="18.75" customHeight="1">
      <c r="A146" s="151">
        <v>5105</v>
      </c>
      <c r="B146" s="140">
        <v>791100</v>
      </c>
      <c r="C146" s="149" t="s">
        <v>425</v>
      </c>
      <c r="D146" s="22">
        <v>56150</v>
      </c>
      <c r="E146" s="23">
        <f t="shared" si="30"/>
        <v>3902</v>
      </c>
      <c r="F146" s="22">
        <v>3902</v>
      </c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1101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8" t="s">
        <v>1102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1103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350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1104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351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1105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407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1106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1107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340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1108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341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1109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342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1110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1111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218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1112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1113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219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1114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11" t="s">
        <v>305</v>
      </c>
      <c r="B169" s="610" t="s">
        <v>306</v>
      </c>
      <c r="C169" s="606" t="s">
        <v>307</v>
      </c>
      <c r="D169" s="600" t="s">
        <v>758</v>
      </c>
      <c r="E169" s="600" t="s">
        <v>229</v>
      </c>
      <c r="F169" s="600"/>
      <c r="G169" s="600"/>
      <c r="H169" s="600"/>
      <c r="I169" s="600"/>
      <c r="J169" s="600"/>
      <c r="K169" s="601"/>
    </row>
    <row r="170" spans="1:11" ht="12.75">
      <c r="A170" s="611"/>
      <c r="B170" s="610"/>
      <c r="C170" s="606"/>
      <c r="D170" s="600"/>
      <c r="E170" s="599" t="s">
        <v>1833</v>
      </c>
      <c r="F170" s="600" t="s">
        <v>761</v>
      </c>
      <c r="G170" s="600"/>
      <c r="H170" s="600"/>
      <c r="I170" s="600"/>
      <c r="J170" s="600" t="s">
        <v>760</v>
      </c>
      <c r="K170" s="601" t="s">
        <v>1495</v>
      </c>
    </row>
    <row r="171" spans="1:11" ht="25.5">
      <c r="A171" s="611"/>
      <c r="B171" s="610"/>
      <c r="C171" s="606"/>
      <c r="D171" s="600"/>
      <c r="E171" s="599"/>
      <c r="F171" s="15" t="s">
        <v>230</v>
      </c>
      <c r="G171" s="15" t="s">
        <v>231</v>
      </c>
      <c r="H171" s="15" t="s">
        <v>759</v>
      </c>
      <c r="I171" s="15" t="s">
        <v>1494</v>
      </c>
      <c r="J171" s="600"/>
      <c r="K171" s="601"/>
    </row>
    <row r="172" spans="1:11" ht="12.75">
      <c r="A172" s="26" t="s">
        <v>1834</v>
      </c>
      <c r="B172" s="25" t="s">
        <v>1835</v>
      </c>
      <c r="C172" s="25" t="s">
        <v>1836</v>
      </c>
      <c r="D172" s="27" t="s">
        <v>1837</v>
      </c>
      <c r="E172" s="27" t="s">
        <v>1838</v>
      </c>
      <c r="F172" s="27" t="s">
        <v>1839</v>
      </c>
      <c r="G172" s="27" t="s">
        <v>1840</v>
      </c>
      <c r="H172" s="27" t="s">
        <v>1841</v>
      </c>
      <c r="I172" s="27" t="s">
        <v>1842</v>
      </c>
      <c r="J172" s="27" t="s">
        <v>1843</v>
      </c>
      <c r="K172" s="28" t="s">
        <v>1844</v>
      </c>
    </row>
    <row r="173" spans="1:11" ht="22.5" customHeight="1">
      <c r="A173" s="151">
        <v>5128</v>
      </c>
      <c r="B173" s="140">
        <v>842100</v>
      </c>
      <c r="C173" s="149" t="s">
        <v>220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1115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221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1116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1117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1118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463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464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465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466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1251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408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467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468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1625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1119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1080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1626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1627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1120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1002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1003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11" t="s">
        <v>305</v>
      </c>
      <c r="B195" s="610" t="s">
        <v>306</v>
      </c>
      <c r="C195" s="606" t="s">
        <v>307</v>
      </c>
      <c r="D195" s="600" t="s">
        <v>758</v>
      </c>
      <c r="E195" s="600" t="s">
        <v>229</v>
      </c>
      <c r="F195" s="600"/>
      <c r="G195" s="600"/>
      <c r="H195" s="600"/>
      <c r="I195" s="600"/>
      <c r="J195" s="600"/>
      <c r="K195" s="601"/>
    </row>
    <row r="196" spans="1:11" ht="12.75">
      <c r="A196" s="611"/>
      <c r="B196" s="610"/>
      <c r="C196" s="606"/>
      <c r="D196" s="600"/>
      <c r="E196" s="599" t="s">
        <v>1833</v>
      </c>
      <c r="F196" s="600" t="s">
        <v>761</v>
      </c>
      <c r="G196" s="600"/>
      <c r="H196" s="600"/>
      <c r="I196" s="600"/>
      <c r="J196" s="600" t="s">
        <v>760</v>
      </c>
      <c r="K196" s="601" t="s">
        <v>1495</v>
      </c>
    </row>
    <row r="197" spans="1:11" ht="25.5">
      <c r="A197" s="611"/>
      <c r="B197" s="610"/>
      <c r="C197" s="606"/>
      <c r="D197" s="600"/>
      <c r="E197" s="599"/>
      <c r="F197" s="15" t="s">
        <v>230</v>
      </c>
      <c r="G197" s="15" t="s">
        <v>231</v>
      </c>
      <c r="H197" s="15" t="s">
        <v>759</v>
      </c>
      <c r="I197" s="15" t="s">
        <v>1494</v>
      </c>
      <c r="J197" s="600"/>
      <c r="K197" s="601"/>
    </row>
    <row r="198" spans="1:11" ht="12.75">
      <c r="A198" s="26" t="s">
        <v>1834</v>
      </c>
      <c r="B198" s="25" t="s">
        <v>1835</v>
      </c>
      <c r="C198" s="25" t="s">
        <v>1836</v>
      </c>
      <c r="D198" s="27" t="s">
        <v>1837</v>
      </c>
      <c r="E198" s="27" t="s">
        <v>1838</v>
      </c>
      <c r="F198" s="27" t="s">
        <v>1839</v>
      </c>
      <c r="G198" s="27" t="s">
        <v>1840</v>
      </c>
      <c r="H198" s="27" t="s">
        <v>1841</v>
      </c>
      <c r="I198" s="27" t="s">
        <v>1842</v>
      </c>
      <c r="J198" s="27" t="s">
        <v>1843</v>
      </c>
      <c r="K198" s="28" t="s">
        <v>1844</v>
      </c>
    </row>
    <row r="199" spans="1:11" ht="17.25" customHeight="1">
      <c r="A199" s="151">
        <v>5150</v>
      </c>
      <c r="B199" s="140">
        <v>912900</v>
      </c>
      <c r="C199" s="149" t="s">
        <v>1004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1121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1122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1005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1006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1007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1123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1252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469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1758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1759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1474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1124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1475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1476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1533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1534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1631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11" t="s">
        <v>305</v>
      </c>
      <c r="B217" s="610" t="s">
        <v>306</v>
      </c>
      <c r="C217" s="606" t="s">
        <v>307</v>
      </c>
      <c r="D217" s="600" t="s">
        <v>758</v>
      </c>
      <c r="E217" s="600" t="s">
        <v>229</v>
      </c>
      <c r="F217" s="600"/>
      <c r="G217" s="600"/>
      <c r="H217" s="600"/>
      <c r="I217" s="600"/>
      <c r="J217" s="600"/>
      <c r="K217" s="601"/>
    </row>
    <row r="218" spans="1:11" ht="12.75">
      <c r="A218" s="611"/>
      <c r="B218" s="610"/>
      <c r="C218" s="606"/>
      <c r="D218" s="600"/>
      <c r="E218" s="599" t="s">
        <v>1833</v>
      </c>
      <c r="F218" s="600" t="s">
        <v>761</v>
      </c>
      <c r="G218" s="600"/>
      <c r="H218" s="600"/>
      <c r="I218" s="600"/>
      <c r="J218" s="600" t="s">
        <v>760</v>
      </c>
      <c r="K218" s="601" t="s">
        <v>1495</v>
      </c>
    </row>
    <row r="219" spans="1:11" ht="25.5">
      <c r="A219" s="611"/>
      <c r="B219" s="610"/>
      <c r="C219" s="606"/>
      <c r="D219" s="600"/>
      <c r="E219" s="599"/>
      <c r="F219" s="15" t="s">
        <v>230</v>
      </c>
      <c r="G219" s="15" t="s">
        <v>231</v>
      </c>
      <c r="H219" s="15" t="s">
        <v>759</v>
      </c>
      <c r="I219" s="15" t="s">
        <v>1494</v>
      </c>
      <c r="J219" s="600"/>
      <c r="K219" s="601"/>
    </row>
    <row r="220" spans="1:11" ht="12.75">
      <c r="A220" s="26" t="s">
        <v>1834</v>
      </c>
      <c r="B220" s="25" t="s">
        <v>1835</v>
      </c>
      <c r="C220" s="25" t="s">
        <v>1836</v>
      </c>
      <c r="D220" s="27" t="s">
        <v>1837</v>
      </c>
      <c r="E220" s="27" t="s">
        <v>1838</v>
      </c>
      <c r="F220" s="27" t="s">
        <v>1839</v>
      </c>
      <c r="G220" s="27" t="s">
        <v>1840</v>
      </c>
      <c r="H220" s="27" t="s">
        <v>1841</v>
      </c>
      <c r="I220" s="27" t="s">
        <v>1842</v>
      </c>
      <c r="J220" s="27" t="s">
        <v>1843</v>
      </c>
      <c r="K220" s="28" t="s">
        <v>1844</v>
      </c>
    </row>
    <row r="221" spans="1:11" ht="28.5" customHeight="1">
      <c r="A221" s="151">
        <v>5168</v>
      </c>
      <c r="B221" s="140">
        <v>922600</v>
      </c>
      <c r="C221" s="149" t="s">
        <v>423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424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1253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1125</v>
      </c>
      <c r="D224" s="30">
        <f>D22+D176</f>
        <v>2078183</v>
      </c>
      <c r="E224" s="30">
        <f t="shared" si="57"/>
        <v>1834852</v>
      </c>
      <c r="F224" s="30">
        <f aca="true" t="shared" si="58" ref="F224:K224">F22+F176</f>
        <v>3902</v>
      </c>
      <c r="G224" s="30">
        <f t="shared" si="58"/>
        <v>0</v>
      </c>
      <c r="H224" s="30">
        <f t="shared" si="58"/>
        <v>0</v>
      </c>
      <c r="I224" s="30">
        <f t="shared" si="58"/>
        <v>1814942</v>
      </c>
      <c r="J224" s="30">
        <f t="shared" si="58"/>
        <v>836</v>
      </c>
      <c r="K224" s="31">
        <f t="shared" si="58"/>
        <v>15172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1239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1673</v>
      </c>
      <c r="K228" s="32"/>
    </row>
    <row r="229" spans="1:11" ht="12.75">
      <c r="A229" s="612" t="s">
        <v>305</v>
      </c>
      <c r="B229" s="602" t="s">
        <v>306</v>
      </c>
      <c r="C229" s="602" t="s">
        <v>307</v>
      </c>
      <c r="D229" s="602" t="s">
        <v>762</v>
      </c>
      <c r="E229" s="602" t="s">
        <v>1254</v>
      </c>
      <c r="F229" s="603"/>
      <c r="G229" s="603"/>
      <c r="H229" s="603"/>
      <c r="I229" s="603"/>
      <c r="J229" s="603"/>
      <c r="K229" s="604"/>
    </row>
    <row r="230" spans="1:11" ht="12.75">
      <c r="A230" s="615"/>
      <c r="B230" s="605"/>
      <c r="C230" s="605"/>
      <c r="D230" s="605"/>
      <c r="E230" s="600" t="s">
        <v>1777</v>
      </c>
      <c r="F230" s="600" t="s">
        <v>1845</v>
      </c>
      <c r="G230" s="605"/>
      <c r="H230" s="605"/>
      <c r="I230" s="605"/>
      <c r="J230" s="600" t="s">
        <v>760</v>
      </c>
      <c r="K230" s="601" t="s">
        <v>1495</v>
      </c>
    </row>
    <row r="231" spans="1:11" ht="25.5">
      <c r="A231" s="615"/>
      <c r="B231" s="605"/>
      <c r="C231" s="605"/>
      <c r="D231" s="605"/>
      <c r="E231" s="605"/>
      <c r="F231" s="15" t="s">
        <v>784</v>
      </c>
      <c r="G231" s="15" t="s">
        <v>231</v>
      </c>
      <c r="H231" s="15" t="s">
        <v>759</v>
      </c>
      <c r="I231" s="15" t="s">
        <v>1494</v>
      </c>
      <c r="J231" s="605"/>
      <c r="K231" s="616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1126</v>
      </c>
      <c r="D233" s="20">
        <f>D234+D430</f>
        <v>2078183</v>
      </c>
      <c r="E233" s="20">
        <f aca="true" t="shared" si="59" ref="E233:E304">SUM(F233:K233)</f>
        <v>1851348</v>
      </c>
      <c r="F233" s="20">
        <f aca="true" t="shared" si="60" ref="F233:K233">F234+F430</f>
        <v>3669</v>
      </c>
      <c r="G233" s="20">
        <f t="shared" si="60"/>
        <v>0</v>
      </c>
      <c r="H233" s="20">
        <f t="shared" si="60"/>
        <v>0</v>
      </c>
      <c r="I233" s="20">
        <f t="shared" si="60"/>
        <v>1830763</v>
      </c>
      <c r="J233" s="20">
        <f t="shared" si="60"/>
        <v>856</v>
      </c>
      <c r="K233" s="21">
        <f t="shared" si="60"/>
        <v>16060</v>
      </c>
    </row>
    <row r="234" spans="1:11" ht="26.25" customHeight="1">
      <c r="A234" s="155">
        <v>5173</v>
      </c>
      <c r="B234" s="15">
        <v>400000</v>
      </c>
      <c r="C234" s="148" t="s">
        <v>1127</v>
      </c>
      <c r="D234" s="20">
        <f>D235+D261+D310+D329+D357+D370+D390+D409</f>
        <v>1999835</v>
      </c>
      <c r="E234" s="20">
        <f t="shared" si="59"/>
        <v>1847481</v>
      </c>
      <c r="F234" s="20">
        <f aca="true" t="shared" si="61" ref="F234:K234">F235+F261+F310+F329+F357+F370+F390+F409</f>
        <v>3669</v>
      </c>
      <c r="G234" s="20">
        <f t="shared" si="61"/>
        <v>0</v>
      </c>
      <c r="H234" s="20">
        <f t="shared" si="61"/>
        <v>0</v>
      </c>
      <c r="I234" s="20">
        <f t="shared" si="61"/>
        <v>1830763</v>
      </c>
      <c r="J234" s="20">
        <f t="shared" si="61"/>
        <v>536</v>
      </c>
      <c r="K234" s="21">
        <f t="shared" si="61"/>
        <v>12513</v>
      </c>
    </row>
    <row r="235" spans="1:11" ht="26.25" customHeight="1">
      <c r="A235" s="155">
        <v>5174</v>
      </c>
      <c r="B235" s="15">
        <v>410000</v>
      </c>
      <c r="C235" s="148" t="s">
        <v>1128</v>
      </c>
      <c r="D235" s="20">
        <f>D236+D238+D242+D244+D253+D255+D257+D259</f>
        <v>1289954</v>
      </c>
      <c r="E235" s="20">
        <f t="shared" si="59"/>
        <v>1198441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1195422</v>
      </c>
      <c r="J235" s="20">
        <f t="shared" si="62"/>
        <v>0</v>
      </c>
      <c r="K235" s="21">
        <f t="shared" si="62"/>
        <v>3019</v>
      </c>
    </row>
    <row r="236" spans="1:11" ht="26.25" customHeight="1">
      <c r="A236" s="155">
        <v>5175</v>
      </c>
      <c r="B236" s="15">
        <v>411000</v>
      </c>
      <c r="C236" s="148" t="s">
        <v>1129</v>
      </c>
      <c r="D236" s="20">
        <f>D237</f>
        <v>1034385</v>
      </c>
      <c r="E236" s="20">
        <f t="shared" si="59"/>
        <v>975256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972545</v>
      </c>
      <c r="J236" s="20">
        <f t="shared" si="63"/>
        <v>0</v>
      </c>
      <c r="K236" s="21">
        <f t="shared" si="63"/>
        <v>2711</v>
      </c>
    </row>
    <row r="237" spans="1:11" ht="24" customHeight="1">
      <c r="A237" s="156">
        <v>5176</v>
      </c>
      <c r="B237" s="140">
        <v>411100</v>
      </c>
      <c r="C237" s="149" t="s">
        <v>785</v>
      </c>
      <c r="D237" s="22">
        <v>1034385</v>
      </c>
      <c r="E237" s="23">
        <f t="shared" si="59"/>
        <v>975256</v>
      </c>
      <c r="F237" s="22"/>
      <c r="G237" s="22"/>
      <c r="H237" s="22"/>
      <c r="I237" s="22">
        <v>972545</v>
      </c>
      <c r="J237" s="22"/>
      <c r="K237" s="24">
        <v>2711</v>
      </c>
    </row>
    <row r="238" spans="1:11" ht="25.5">
      <c r="A238" s="155">
        <v>5177</v>
      </c>
      <c r="B238" s="15">
        <v>412000</v>
      </c>
      <c r="C238" s="148" t="s">
        <v>1130</v>
      </c>
      <c r="D238" s="20">
        <f>SUM(D239:D241)</f>
        <v>184855</v>
      </c>
      <c r="E238" s="20">
        <f t="shared" si="59"/>
        <v>174961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174720</v>
      </c>
      <c r="J238" s="20">
        <f t="shared" si="64"/>
        <v>0</v>
      </c>
      <c r="K238" s="21">
        <f t="shared" si="64"/>
        <v>241</v>
      </c>
    </row>
    <row r="239" spans="1:11" ht="21.75" customHeight="1">
      <c r="A239" s="156">
        <v>5178</v>
      </c>
      <c r="B239" s="140">
        <v>412100</v>
      </c>
      <c r="C239" s="149" t="s">
        <v>1131</v>
      </c>
      <c r="D239" s="22">
        <v>124126</v>
      </c>
      <c r="E239" s="23">
        <f t="shared" si="59"/>
        <v>117328</v>
      </c>
      <c r="F239" s="22"/>
      <c r="G239" s="22"/>
      <c r="H239" s="22"/>
      <c r="I239" s="22">
        <v>117166</v>
      </c>
      <c r="J239" s="22"/>
      <c r="K239" s="24">
        <v>162</v>
      </c>
    </row>
    <row r="240" spans="1:11" ht="21.75" customHeight="1">
      <c r="A240" s="156">
        <v>5179</v>
      </c>
      <c r="B240" s="140">
        <v>412200</v>
      </c>
      <c r="C240" s="149" t="s">
        <v>460</v>
      </c>
      <c r="D240" s="22">
        <v>53272</v>
      </c>
      <c r="E240" s="23">
        <f t="shared" si="59"/>
        <v>50307</v>
      </c>
      <c r="F240" s="22"/>
      <c r="G240" s="22"/>
      <c r="H240" s="22"/>
      <c r="I240" s="22">
        <v>50240</v>
      </c>
      <c r="J240" s="22"/>
      <c r="K240" s="24">
        <v>67</v>
      </c>
    </row>
    <row r="241" spans="1:11" ht="21.75" customHeight="1">
      <c r="A241" s="156">
        <v>5180</v>
      </c>
      <c r="B241" s="140">
        <v>412300</v>
      </c>
      <c r="C241" s="149" t="s">
        <v>461</v>
      </c>
      <c r="D241" s="22">
        <v>7457</v>
      </c>
      <c r="E241" s="23">
        <f t="shared" si="59"/>
        <v>7326</v>
      </c>
      <c r="F241" s="22"/>
      <c r="G241" s="22"/>
      <c r="H241" s="22"/>
      <c r="I241" s="22">
        <v>7314</v>
      </c>
      <c r="J241" s="22"/>
      <c r="K241" s="24">
        <v>12</v>
      </c>
    </row>
    <row r="242" spans="1:11" ht="21.75" customHeight="1">
      <c r="A242" s="155">
        <v>5181</v>
      </c>
      <c r="B242" s="15">
        <v>413000</v>
      </c>
      <c r="C242" s="148" t="s">
        <v>1132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462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1133</v>
      </c>
      <c r="D244" s="20">
        <f>SUM(D245:D252)</f>
        <v>27346</v>
      </c>
      <c r="E244" s="20">
        <f t="shared" si="59"/>
        <v>5366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5346</v>
      </c>
      <c r="J244" s="20">
        <f t="shared" si="66"/>
        <v>0</v>
      </c>
      <c r="K244" s="21">
        <f t="shared" si="66"/>
        <v>20</v>
      </c>
    </row>
    <row r="245" spans="1:11" ht="27" customHeight="1">
      <c r="A245" s="156">
        <v>5184</v>
      </c>
      <c r="B245" s="140">
        <v>414100</v>
      </c>
      <c r="C245" s="149" t="s">
        <v>786</v>
      </c>
      <c r="D245" s="22">
        <v>22000</v>
      </c>
      <c r="E245" s="23">
        <f t="shared" si="59"/>
        <v>20</v>
      </c>
      <c r="F245" s="22"/>
      <c r="G245" s="22"/>
      <c r="H245" s="22"/>
      <c r="I245" s="22"/>
      <c r="J245" s="22"/>
      <c r="K245" s="24">
        <v>20</v>
      </c>
    </row>
    <row r="246" spans="1:11" ht="21.75" customHeight="1">
      <c r="A246" s="156">
        <v>5185</v>
      </c>
      <c r="B246" s="140">
        <v>414200</v>
      </c>
      <c r="C246" s="149" t="s">
        <v>453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454</v>
      </c>
      <c r="D247" s="22">
        <v>5346</v>
      </c>
      <c r="E247" s="23">
        <f t="shared" si="59"/>
        <v>5346</v>
      </c>
      <c r="F247" s="22"/>
      <c r="G247" s="22"/>
      <c r="H247" s="22"/>
      <c r="I247" s="22">
        <v>5346</v>
      </c>
      <c r="J247" s="22"/>
      <c r="K247" s="24"/>
    </row>
    <row r="248" spans="1:11" ht="12.75">
      <c r="A248" s="611" t="s">
        <v>305</v>
      </c>
      <c r="B248" s="610" t="s">
        <v>306</v>
      </c>
      <c r="C248" s="606" t="s">
        <v>307</v>
      </c>
      <c r="D248" s="606" t="s">
        <v>763</v>
      </c>
      <c r="E248" s="600" t="s">
        <v>1254</v>
      </c>
      <c r="F248" s="605"/>
      <c r="G248" s="605"/>
      <c r="H248" s="605"/>
      <c r="I248" s="605"/>
      <c r="J248" s="605"/>
      <c r="K248" s="616"/>
    </row>
    <row r="249" spans="1:11" ht="12.75" customHeight="1">
      <c r="A249" s="611"/>
      <c r="B249" s="610"/>
      <c r="C249" s="606"/>
      <c r="D249" s="606"/>
      <c r="E249" s="600" t="s">
        <v>1777</v>
      </c>
      <c r="F249" s="600" t="s">
        <v>1845</v>
      </c>
      <c r="G249" s="605"/>
      <c r="H249" s="605"/>
      <c r="I249" s="605"/>
      <c r="J249" s="600" t="s">
        <v>760</v>
      </c>
      <c r="K249" s="601" t="s">
        <v>1495</v>
      </c>
    </row>
    <row r="250" spans="1:11" ht="25.5">
      <c r="A250" s="611"/>
      <c r="B250" s="610"/>
      <c r="C250" s="606"/>
      <c r="D250" s="606"/>
      <c r="E250" s="605"/>
      <c r="F250" s="15" t="s">
        <v>784</v>
      </c>
      <c r="G250" s="15" t="s">
        <v>231</v>
      </c>
      <c r="H250" s="15" t="s">
        <v>759</v>
      </c>
      <c r="I250" s="15" t="s">
        <v>1494</v>
      </c>
      <c r="J250" s="605"/>
      <c r="K250" s="616"/>
    </row>
    <row r="251" spans="1:11" ht="12.75">
      <c r="A251" s="33" t="s">
        <v>1834</v>
      </c>
      <c r="B251" s="25" t="s">
        <v>1835</v>
      </c>
      <c r="C251" s="25" t="s">
        <v>1836</v>
      </c>
      <c r="D251" s="25" t="s">
        <v>1837</v>
      </c>
      <c r="E251" s="25" t="s">
        <v>1838</v>
      </c>
      <c r="F251" s="25" t="s">
        <v>1839</v>
      </c>
      <c r="G251" s="25" t="s">
        <v>1840</v>
      </c>
      <c r="H251" s="25" t="s">
        <v>1841</v>
      </c>
      <c r="I251" s="25" t="s">
        <v>1842</v>
      </c>
      <c r="J251" s="25" t="s">
        <v>1843</v>
      </c>
      <c r="K251" s="34" t="s">
        <v>1844</v>
      </c>
    </row>
    <row r="252" spans="1:11" ht="25.5">
      <c r="A252" s="156">
        <v>5187</v>
      </c>
      <c r="B252" s="140">
        <v>414400</v>
      </c>
      <c r="C252" s="149" t="s">
        <v>361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1134</v>
      </c>
      <c r="D253" s="20">
        <f>D254</f>
        <v>29868</v>
      </c>
      <c r="E253" s="20">
        <f t="shared" si="59"/>
        <v>29358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29311</v>
      </c>
      <c r="J253" s="20">
        <f t="shared" si="67"/>
        <v>0</v>
      </c>
      <c r="K253" s="21">
        <f t="shared" si="67"/>
        <v>47</v>
      </c>
    </row>
    <row r="254" spans="1:11" ht="17.25" customHeight="1">
      <c r="A254" s="156">
        <v>5189</v>
      </c>
      <c r="B254" s="140">
        <v>415100</v>
      </c>
      <c r="C254" s="149" t="s">
        <v>362</v>
      </c>
      <c r="D254" s="22">
        <v>29868</v>
      </c>
      <c r="E254" s="23">
        <f t="shared" si="59"/>
        <v>29358</v>
      </c>
      <c r="F254" s="22"/>
      <c r="G254" s="22"/>
      <c r="H254" s="22"/>
      <c r="I254" s="22">
        <v>29311</v>
      </c>
      <c r="J254" s="22"/>
      <c r="K254" s="24">
        <v>47</v>
      </c>
    </row>
    <row r="255" spans="1:11" ht="25.5">
      <c r="A255" s="155">
        <v>5190</v>
      </c>
      <c r="B255" s="15">
        <v>416000</v>
      </c>
      <c r="C255" s="148" t="s">
        <v>1135</v>
      </c>
      <c r="D255" s="20">
        <f>D256</f>
        <v>13500</v>
      </c>
      <c r="E255" s="94">
        <f t="shared" si="59"/>
        <v>13500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13500</v>
      </c>
      <c r="J255" s="94">
        <f t="shared" si="68"/>
        <v>0</v>
      </c>
      <c r="K255" s="95">
        <f t="shared" si="68"/>
        <v>0</v>
      </c>
    </row>
    <row r="256" spans="1:11" ht="17.25" customHeight="1">
      <c r="A256" s="156">
        <v>5191</v>
      </c>
      <c r="B256" s="140">
        <v>416100</v>
      </c>
      <c r="C256" s="149" t="s">
        <v>363</v>
      </c>
      <c r="D256" s="22">
        <v>13500</v>
      </c>
      <c r="E256" s="23">
        <f t="shared" si="59"/>
        <v>13500</v>
      </c>
      <c r="F256" s="22"/>
      <c r="G256" s="22"/>
      <c r="H256" s="22"/>
      <c r="I256" s="22">
        <v>13500</v>
      </c>
      <c r="J256" s="22"/>
      <c r="K256" s="24"/>
    </row>
    <row r="257" spans="1:11" ht="17.25" customHeight="1">
      <c r="A257" s="155">
        <v>5192</v>
      </c>
      <c r="B257" s="15">
        <v>417000</v>
      </c>
      <c r="C257" s="148" t="s">
        <v>1136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456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1137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455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1138</v>
      </c>
      <c r="D261" s="20">
        <f>D262+D270+D276+D289+D297+D300</f>
        <v>701452</v>
      </c>
      <c r="E261" s="20">
        <f t="shared" si="59"/>
        <v>643242</v>
      </c>
      <c r="F261" s="20">
        <f aca="true" t="shared" si="71" ref="F261:K261">F262+F270+F276+F289+F297+F300</f>
        <v>3669</v>
      </c>
      <c r="G261" s="20">
        <f t="shared" si="71"/>
        <v>0</v>
      </c>
      <c r="H261" s="20">
        <f t="shared" si="71"/>
        <v>0</v>
      </c>
      <c r="I261" s="20">
        <f t="shared" si="71"/>
        <v>630088</v>
      </c>
      <c r="J261" s="20">
        <f t="shared" si="71"/>
        <v>536</v>
      </c>
      <c r="K261" s="21">
        <f t="shared" si="71"/>
        <v>8949</v>
      </c>
    </row>
    <row r="262" spans="1:11" ht="17.25" customHeight="1">
      <c r="A262" s="155">
        <v>5197</v>
      </c>
      <c r="B262" s="15">
        <v>421000</v>
      </c>
      <c r="C262" s="148" t="s">
        <v>1139</v>
      </c>
      <c r="D262" s="20">
        <f>SUM(D263:D269)</f>
        <v>91789</v>
      </c>
      <c r="E262" s="20">
        <f t="shared" si="59"/>
        <v>89141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88065</v>
      </c>
      <c r="J262" s="20">
        <f t="shared" si="72"/>
        <v>2</v>
      </c>
      <c r="K262" s="21">
        <f t="shared" si="72"/>
        <v>1074</v>
      </c>
    </row>
    <row r="263" spans="1:11" ht="17.25" customHeight="1">
      <c r="A263" s="156">
        <v>5198</v>
      </c>
      <c r="B263" s="140">
        <v>421100</v>
      </c>
      <c r="C263" s="149" t="s">
        <v>457</v>
      </c>
      <c r="D263" s="22">
        <v>2610</v>
      </c>
      <c r="E263" s="23">
        <f t="shared" si="59"/>
        <v>2553</v>
      </c>
      <c r="F263" s="22"/>
      <c r="G263" s="22"/>
      <c r="H263" s="22"/>
      <c r="I263" s="22">
        <v>2493</v>
      </c>
      <c r="J263" s="22">
        <v>2</v>
      </c>
      <c r="K263" s="24">
        <v>58</v>
      </c>
    </row>
    <row r="264" spans="1:11" ht="17.25" customHeight="1">
      <c r="A264" s="156">
        <v>5199</v>
      </c>
      <c r="B264" s="140">
        <v>421200</v>
      </c>
      <c r="C264" s="149" t="s">
        <v>458</v>
      </c>
      <c r="D264" s="22">
        <v>60363</v>
      </c>
      <c r="E264" s="23">
        <f t="shared" si="59"/>
        <v>58030</v>
      </c>
      <c r="F264" s="22"/>
      <c r="G264" s="22"/>
      <c r="H264" s="22"/>
      <c r="I264" s="22">
        <v>58030</v>
      </c>
      <c r="J264" s="22"/>
      <c r="K264" s="24"/>
    </row>
    <row r="265" spans="1:11" ht="17.25" customHeight="1">
      <c r="A265" s="156">
        <v>5200</v>
      </c>
      <c r="B265" s="140">
        <v>421300</v>
      </c>
      <c r="C265" s="149" t="s">
        <v>459</v>
      </c>
      <c r="D265" s="22">
        <v>23550</v>
      </c>
      <c r="E265" s="23">
        <f t="shared" si="59"/>
        <v>23550</v>
      </c>
      <c r="F265" s="22"/>
      <c r="G265" s="22"/>
      <c r="H265" s="22"/>
      <c r="I265" s="22">
        <v>23404</v>
      </c>
      <c r="J265" s="22"/>
      <c r="K265" s="24">
        <v>146</v>
      </c>
    </row>
    <row r="266" spans="1:11" ht="17.25" customHeight="1">
      <c r="A266" s="156">
        <v>5201</v>
      </c>
      <c r="B266" s="140">
        <v>421400</v>
      </c>
      <c r="C266" s="149" t="s">
        <v>1496</v>
      </c>
      <c r="D266" s="22">
        <v>2320</v>
      </c>
      <c r="E266" s="23">
        <f t="shared" si="59"/>
        <v>2320</v>
      </c>
      <c r="F266" s="22"/>
      <c r="G266" s="22"/>
      <c r="H266" s="22"/>
      <c r="I266" s="22">
        <v>2320</v>
      </c>
      <c r="J266" s="22"/>
      <c r="K266" s="24"/>
    </row>
    <row r="267" spans="1:11" ht="17.25" customHeight="1">
      <c r="A267" s="156">
        <v>5202</v>
      </c>
      <c r="B267" s="140">
        <v>421500</v>
      </c>
      <c r="C267" s="149" t="s">
        <v>1497</v>
      </c>
      <c r="D267" s="22">
        <v>1916</v>
      </c>
      <c r="E267" s="23">
        <f t="shared" si="59"/>
        <v>1775</v>
      </c>
      <c r="F267" s="22"/>
      <c r="G267" s="22"/>
      <c r="H267" s="22"/>
      <c r="I267" s="22">
        <v>1758</v>
      </c>
      <c r="J267" s="22"/>
      <c r="K267" s="24">
        <v>17</v>
      </c>
    </row>
    <row r="268" spans="1:11" ht="17.25" customHeight="1">
      <c r="A268" s="156">
        <v>5203</v>
      </c>
      <c r="B268" s="140">
        <v>421600</v>
      </c>
      <c r="C268" s="149" t="s">
        <v>1498</v>
      </c>
      <c r="D268" s="22">
        <v>180</v>
      </c>
      <c r="E268" s="23">
        <f t="shared" si="59"/>
        <v>133</v>
      </c>
      <c r="F268" s="22"/>
      <c r="G268" s="22"/>
      <c r="H268" s="22"/>
      <c r="I268" s="22">
        <v>60</v>
      </c>
      <c r="J268" s="22"/>
      <c r="K268" s="24">
        <v>73</v>
      </c>
    </row>
    <row r="269" spans="1:11" ht="17.25" customHeight="1">
      <c r="A269" s="156">
        <v>5204</v>
      </c>
      <c r="B269" s="140">
        <v>421900</v>
      </c>
      <c r="C269" s="149" t="s">
        <v>352</v>
      </c>
      <c r="D269" s="22">
        <v>850</v>
      </c>
      <c r="E269" s="23">
        <f t="shared" si="59"/>
        <v>780</v>
      </c>
      <c r="F269" s="22"/>
      <c r="G269" s="22"/>
      <c r="H269" s="22"/>
      <c r="I269" s="22"/>
      <c r="J269" s="22"/>
      <c r="K269" s="24">
        <v>780</v>
      </c>
    </row>
    <row r="270" spans="1:11" ht="17.25" customHeight="1">
      <c r="A270" s="155">
        <v>5205</v>
      </c>
      <c r="B270" s="15">
        <v>422000</v>
      </c>
      <c r="C270" s="148" t="s">
        <v>1140</v>
      </c>
      <c r="D270" s="20">
        <f>SUM(D271:D275)</f>
        <v>2940</v>
      </c>
      <c r="E270" s="20">
        <f t="shared" si="59"/>
        <v>2846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2368</v>
      </c>
      <c r="J270" s="20">
        <f t="shared" si="73"/>
        <v>0</v>
      </c>
      <c r="K270" s="21">
        <f t="shared" si="73"/>
        <v>478</v>
      </c>
    </row>
    <row r="271" spans="1:11" ht="17.25" customHeight="1">
      <c r="A271" s="156">
        <v>5206</v>
      </c>
      <c r="B271" s="140">
        <v>422100</v>
      </c>
      <c r="C271" s="149" t="s">
        <v>451</v>
      </c>
      <c r="D271" s="22">
        <v>1220</v>
      </c>
      <c r="E271" s="23">
        <f t="shared" si="59"/>
        <v>1204</v>
      </c>
      <c r="F271" s="22"/>
      <c r="G271" s="22"/>
      <c r="H271" s="22"/>
      <c r="I271" s="22">
        <v>726</v>
      </c>
      <c r="J271" s="22"/>
      <c r="K271" s="24">
        <v>478</v>
      </c>
    </row>
    <row r="272" spans="1:11" ht="17.25" customHeight="1">
      <c r="A272" s="156">
        <v>5207</v>
      </c>
      <c r="B272" s="140">
        <v>422200</v>
      </c>
      <c r="C272" s="149" t="s">
        <v>1751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1752</v>
      </c>
      <c r="D273" s="22">
        <v>1700</v>
      </c>
      <c r="E273" s="23">
        <f t="shared" si="59"/>
        <v>1642</v>
      </c>
      <c r="F273" s="22"/>
      <c r="G273" s="22"/>
      <c r="H273" s="22"/>
      <c r="I273" s="22">
        <v>1642</v>
      </c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364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1753</v>
      </c>
      <c r="D275" s="22">
        <v>20</v>
      </c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1141</v>
      </c>
      <c r="D276" s="20">
        <f>SUM(D277:D288)</f>
        <v>16589</v>
      </c>
      <c r="E276" s="20">
        <f t="shared" si="59"/>
        <v>15690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9419</v>
      </c>
      <c r="J276" s="20">
        <f t="shared" si="74"/>
        <v>454</v>
      </c>
      <c r="K276" s="21">
        <f t="shared" si="74"/>
        <v>5817</v>
      </c>
    </row>
    <row r="277" spans="1:11" ht="17.25" customHeight="1">
      <c r="A277" s="156">
        <v>5212</v>
      </c>
      <c r="B277" s="140">
        <v>423100</v>
      </c>
      <c r="C277" s="149" t="s">
        <v>1754</v>
      </c>
      <c r="D277" s="22">
        <v>622</v>
      </c>
      <c r="E277" s="23">
        <f t="shared" si="59"/>
        <v>612</v>
      </c>
      <c r="F277" s="22"/>
      <c r="G277" s="22"/>
      <c r="H277" s="22"/>
      <c r="I277" s="22">
        <v>612</v>
      </c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1755</v>
      </c>
      <c r="D278" s="22">
        <v>6654</v>
      </c>
      <c r="E278" s="23">
        <f t="shared" si="59"/>
        <v>5839</v>
      </c>
      <c r="F278" s="22"/>
      <c r="G278" s="22"/>
      <c r="H278" s="22"/>
      <c r="I278" s="22">
        <v>5839</v>
      </c>
      <c r="J278" s="22"/>
      <c r="K278" s="24"/>
    </row>
    <row r="279" spans="1:11" ht="17.25" customHeight="1">
      <c r="A279" s="156">
        <v>5214</v>
      </c>
      <c r="B279" s="140">
        <v>423300</v>
      </c>
      <c r="C279" s="149" t="s">
        <v>1756</v>
      </c>
      <c r="D279" s="22">
        <v>2925</v>
      </c>
      <c r="E279" s="23">
        <f t="shared" si="59"/>
        <v>2851</v>
      </c>
      <c r="F279" s="22"/>
      <c r="G279" s="22"/>
      <c r="H279" s="22"/>
      <c r="I279" s="22">
        <v>2657</v>
      </c>
      <c r="J279" s="22"/>
      <c r="K279" s="24">
        <v>194</v>
      </c>
    </row>
    <row r="280" spans="1:11" ht="17.25" customHeight="1">
      <c r="A280" s="156">
        <v>5215</v>
      </c>
      <c r="B280" s="140">
        <v>423400</v>
      </c>
      <c r="C280" s="149" t="s">
        <v>393</v>
      </c>
      <c r="D280" s="22">
        <v>374</v>
      </c>
      <c r="E280" s="23">
        <f t="shared" si="59"/>
        <v>374</v>
      </c>
      <c r="F280" s="22"/>
      <c r="G280" s="22"/>
      <c r="H280" s="22"/>
      <c r="I280" s="22">
        <v>311</v>
      </c>
      <c r="J280" s="22"/>
      <c r="K280" s="24">
        <v>63</v>
      </c>
    </row>
    <row r="281" spans="1:11" ht="17.25" customHeight="1">
      <c r="A281" s="156">
        <v>5216</v>
      </c>
      <c r="B281" s="140">
        <v>423500</v>
      </c>
      <c r="C281" s="149" t="s">
        <v>164</v>
      </c>
      <c r="D281" s="22">
        <v>4248</v>
      </c>
      <c r="E281" s="23">
        <f t="shared" si="59"/>
        <v>4248</v>
      </c>
      <c r="F281" s="22"/>
      <c r="G281" s="22"/>
      <c r="H281" s="22"/>
      <c r="I281" s="22"/>
      <c r="J281" s="22"/>
      <c r="K281" s="24">
        <v>4248</v>
      </c>
    </row>
    <row r="282" spans="1:11" ht="17.25" customHeight="1">
      <c r="A282" s="156">
        <v>5217</v>
      </c>
      <c r="B282" s="140">
        <v>423600</v>
      </c>
      <c r="C282" s="149" t="s">
        <v>409</v>
      </c>
      <c r="D282" s="22">
        <v>63</v>
      </c>
      <c r="E282" s="23">
        <f t="shared" si="59"/>
        <v>63</v>
      </c>
      <c r="F282" s="22"/>
      <c r="G282" s="22"/>
      <c r="H282" s="22"/>
      <c r="I282" s="22"/>
      <c r="J282" s="22"/>
      <c r="K282" s="24">
        <v>63</v>
      </c>
    </row>
    <row r="283" spans="1:11" ht="17.25" customHeight="1">
      <c r="A283" s="156">
        <v>5218</v>
      </c>
      <c r="B283" s="140">
        <v>423700</v>
      </c>
      <c r="C283" s="149" t="s">
        <v>410</v>
      </c>
      <c r="D283" s="22">
        <v>1189</v>
      </c>
      <c r="E283" s="23">
        <f t="shared" si="59"/>
        <v>1189</v>
      </c>
      <c r="F283" s="22"/>
      <c r="G283" s="22"/>
      <c r="H283" s="22"/>
      <c r="I283" s="22"/>
      <c r="J283" s="22">
        <v>454</v>
      </c>
      <c r="K283" s="24">
        <v>735</v>
      </c>
    </row>
    <row r="284" spans="1:11" ht="12.75">
      <c r="A284" s="611" t="s">
        <v>305</v>
      </c>
      <c r="B284" s="610" t="s">
        <v>306</v>
      </c>
      <c r="C284" s="606" t="s">
        <v>307</v>
      </c>
      <c r="D284" s="606" t="s">
        <v>763</v>
      </c>
      <c r="E284" s="600" t="s">
        <v>1254</v>
      </c>
      <c r="F284" s="605"/>
      <c r="G284" s="605"/>
      <c r="H284" s="605"/>
      <c r="I284" s="605"/>
      <c r="J284" s="605"/>
      <c r="K284" s="616"/>
    </row>
    <row r="285" spans="1:11" ht="12.75" customHeight="1">
      <c r="A285" s="611"/>
      <c r="B285" s="610"/>
      <c r="C285" s="606"/>
      <c r="D285" s="606"/>
      <c r="E285" s="600" t="s">
        <v>1777</v>
      </c>
      <c r="F285" s="600" t="s">
        <v>1845</v>
      </c>
      <c r="G285" s="605"/>
      <c r="H285" s="605"/>
      <c r="I285" s="605"/>
      <c r="J285" s="600" t="s">
        <v>760</v>
      </c>
      <c r="K285" s="601" t="s">
        <v>1495</v>
      </c>
    </row>
    <row r="286" spans="1:11" ht="25.5">
      <c r="A286" s="611"/>
      <c r="B286" s="610"/>
      <c r="C286" s="606"/>
      <c r="D286" s="606"/>
      <c r="E286" s="605"/>
      <c r="F286" s="15" t="s">
        <v>784</v>
      </c>
      <c r="G286" s="15" t="s">
        <v>231</v>
      </c>
      <c r="H286" s="15" t="s">
        <v>759</v>
      </c>
      <c r="I286" s="15" t="s">
        <v>1494</v>
      </c>
      <c r="J286" s="605"/>
      <c r="K286" s="616"/>
    </row>
    <row r="287" spans="1:11" ht="12.75">
      <c r="A287" s="33" t="s">
        <v>1834</v>
      </c>
      <c r="B287" s="25" t="s">
        <v>1835</v>
      </c>
      <c r="C287" s="25" t="s">
        <v>1836</v>
      </c>
      <c r="D287" s="25" t="s">
        <v>1837</v>
      </c>
      <c r="E287" s="25" t="s">
        <v>1838</v>
      </c>
      <c r="F287" s="25" t="s">
        <v>1839</v>
      </c>
      <c r="G287" s="25" t="s">
        <v>1840</v>
      </c>
      <c r="H287" s="25" t="s">
        <v>1841</v>
      </c>
      <c r="I287" s="25" t="s">
        <v>1842</v>
      </c>
      <c r="J287" s="25" t="s">
        <v>1843</v>
      </c>
      <c r="K287" s="34" t="s">
        <v>1844</v>
      </c>
    </row>
    <row r="288" spans="1:11" ht="18.75" customHeight="1">
      <c r="A288" s="156">
        <v>5219</v>
      </c>
      <c r="B288" s="140">
        <v>423900</v>
      </c>
      <c r="C288" s="149" t="s">
        <v>411</v>
      </c>
      <c r="D288" s="22">
        <v>514</v>
      </c>
      <c r="E288" s="23">
        <f t="shared" si="59"/>
        <v>514</v>
      </c>
      <c r="F288" s="22"/>
      <c r="G288" s="22"/>
      <c r="H288" s="22"/>
      <c r="I288" s="22"/>
      <c r="J288" s="22"/>
      <c r="K288" s="24">
        <v>514</v>
      </c>
    </row>
    <row r="289" spans="1:11" ht="18.75" customHeight="1">
      <c r="A289" s="155">
        <v>5220</v>
      </c>
      <c r="B289" s="15">
        <v>424000</v>
      </c>
      <c r="C289" s="148" t="s">
        <v>1142</v>
      </c>
      <c r="D289" s="20">
        <f>SUM(D290:D296)</f>
        <v>4399</v>
      </c>
      <c r="E289" s="20">
        <f t="shared" si="59"/>
        <v>4342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4160</v>
      </c>
      <c r="J289" s="20">
        <f t="shared" si="75"/>
        <v>0</v>
      </c>
      <c r="K289" s="21">
        <f t="shared" si="75"/>
        <v>182</v>
      </c>
    </row>
    <row r="290" spans="1:11" ht="18.75" customHeight="1">
      <c r="A290" s="156">
        <v>5221</v>
      </c>
      <c r="B290" s="140">
        <v>424100</v>
      </c>
      <c r="C290" s="149" t="s">
        <v>412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413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414</v>
      </c>
      <c r="D292" s="22">
        <v>4199</v>
      </c>
      <c r="E292" s="23">
        <f t="shared" si="59"/>
        <v>4199</v>
      </c>
      <c r="F292" s="22"/>
      <c r="G292" s="22"/>
      <c r="H292" s="22"/>
      <c r="I292" s="22">
        <v>4160</v>
      </c>
      <c r="J292" s="22"/>
      <c r="K292" s="24">
        <v>39</v>
      </c>
    </row>
    <row r="293" spans="1:11" ht="18.75" customHeight="1">
      <c r="A293" s="156">
        <v>5224</v>
      </c>
      <c r="B293" s="140">
        <v>424400</v>
      </c>
      <c r="C293" s="149" t="s">
        <v>268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269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1240</v>
      </c>
      <c r="D295" s="22">
        <v>200</v>
      </c>
      <c r="E295" s="23">
        <f t="shared" si="59"/>
        <v>143</v>
      </c>
      <c r="F295" s="22"/>
      <c r="G295" s="22"/>
      <c r="H295" s="22"/>
      <c r="I295" s="22"/>
      <c r="J295" s="22"/>
      <c r="K295" s="24">
        <v>143</v>
      </c>
    </row>
    <row r="296" spans="1:11" ht="18.75" customHeight="1">
      <c r="A296" s="156">
        <v>5227</v>
      </c>
      <c r="B296" s="140">
        <v>424900</v>
      </c>
      <c r="C296" s="149" t="s">
        <v>1241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1143</v>
      </c>
      <c r="D297" s="20">
        <f>D298+D299</f>
        <v>41093</v>
      </c>
      <c r="E297" s="20">
        <f t="shared" si="59"/>
        <v>26546</v>
      </c>
      <c r="F297" s="20">
        <f aca="true" t="shared" si="76" ref="F297:K297">F298+F299</f>
        <v>3074</v>
      </c>
      <c r="G297" s="20">
        <f t="shared" si="76"/>
        <v>0</v>
      </c>
      <c r="H297" s="20">
        <f t="shared" si="76"/>
        <v>0</v>
      </c>
      <c r="I297" s="20">
        <f t="shared" si="76"/>
        <v>22287</v>
      </c>
      <c r="J297" s="20">
        <f t="shared" si="76"/>
        <v>0</v>
      </c>
      <c r="K297" s="21">
        <f t="shared" si="76"/>
        <v>1185</v>
      </c>
    </row>
    <row r="298" spans="1:11" ht="18.75" customHeight="1">
      <c r="A298" s="156">
        <v>5229</v>
      </c>
      <c r="B298" s="140">
        <v>425100</v>
      </c>
      <c r="C298" s="149" t="s">
        <v>1528</v>
      </c>
      <c r="D298" s="22">
        <v>16296</v>
      </c>
      <c r="E298" s="23">
        <f t="shared" si="59"/>
        <v>9035</v>
      </c>
      <c r="F298" s="22">
        <v>3074</v>
      </c>
      <c r="G298" s="22"/>
      <c r="H298" s="22"/>
      <c r="I298" s="22">
        <v>4857</v>
      </c>
      <c r="J298" s="22"/>
      <c r="K298" s="24">
        <v>1104</v>
      </c>
    </row>
    <row r="299" spans="1:11" ht="18.75" customHeight="1">
      <c r="A299" s="156">
        <v>5230</v>
      </c>
      <c r="B299" s="140">
        <v>425200</v>
      </c>
      <c r="C299" s="149" t="s">
        <v>1529</v>
      </c>
      <c r="D299" s="22">
        <v>24797</v>
      </c>
      <c r="E299" s="23">
        <f t="shared" si="59"/>
        <v>17511</v>
      </c>
      <c r="F299" s="22"/>
      <c r="G299" s="22"/>
      <c r="H299" s="22"/>
      <c r="I299" s="22">
        <v>17430</v>
      </c>
      <c r="J299" s="22"/>
      <c r="K299" s="24">
        <v>81</v>
      </c>
    </row>
    <row r="300" spans="1:11" ht="18.75" customHeight="1">
      <c r="A300" s="155">
        <v>5231</v>
      </c>
      <c r="B300" s="15">
        <v>426000</v>
      </c>
      <c r="C300" s="148" t="s">
        <v>1144</v>
      </c>
      <c r="D300" s="20">
        <f>SUM(D301:D309)</f>
        <v>544642</v>
      </c>
      <c r="E300" s="20">
        <f t="shared" si="59"/>
        <v>504677</v>
      </c>
      <c r="F300" s="20">
        <f aca="true" t="shared" si="77" ref="F300:K300">SUM(F301:F309)</f>
        <v>595</v>
      </c>
      <c r="G300" s="20">
        <f t="shared" si="77"/>
        <v>0</v>
      </c>
      <c r="H300" s="20">
        <f t="shared" si="77"/>
        <v>0</v>
      </c>
      <c r="I300" s="20">
        <f t="shared" si="77"/>
        <v>503789</v>
      </c>
      <c r="J300" s="20">
        <f t="shared" si="77"/>
        <v>80</v>
      </c>
      <c r="K300" s="21">
        <f t="shared" si="77"/>
        <v>213</v>
      </c>
    </row>
    <row r="301" spans="1:11" ht="18.75" customHeight="1">
      <c r="A301" s="156">
        <v>5232</v>
      </c>
      <c r="B301" s="140">
        <v>426100</v>
      </c>
      <c r="C301" s="149" t="s">
        <v>1530</v>
      </c>
      <c r="D301" s="22">
        <v>6791</v>
      </c>
      <c r="E301" s="23">
        <f t="shared" si="59"/>
        <v>4559</v>
      </c>
      <c r="F301" s="22"/>
      <c r="G301" s="22"/>
      <c r="H301" s="22"/>
      <c r="I301" s="22">
        <v>4515</v>
      </c>
      <c r="J301" s="22"/>
      <c r="K301" s="24">
        <v>44</v>
      </c>
    </row>
    <row r="302" spans="1:11" ht="18.75" customHeight="1">
      <c r="A302" s="156">
        <v>5233</v>
      </c>
      <c r="B302" s="140">
        <v>426200</v>
      </c>
      <c r="C302" s="149" t="s">
        <v>1145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1531</v>
      </c>
      <c r="D303" s="22">
        <v>200</v>
      </c>
      <c r="E303" s="23">
        <f t="shared" si="59"/>
        <v>192</v>
      </c>
      <c r="F303" s="22"/>
      <c r="G303" s="22"/>
      <c r="H303" s="22"/>
      <c r="I303" s="22">
        <v>37</v>
      </c>
      <c r="J303" s="22"/>
      <c r="K303" s="24">
        <v>155</v>
      </c>
    </row>
    <row r="304" spans="1:11" ht="18.75" customHeight="1">
      <c r="A304" s="156">
        <v>5235</v>
      </c>
      <c r="B304" s="140">
        <v>426400</v>
      </c>
      <c r="C304" s="149" t="s">
        <v>1532</v>
      </c>
      <c r="D304" s="22">
        <v>21660</v>
      </c>
      <c r="E304" s="23">
        <f t="shared" si="59"/>
        <v>16736</v>
      </c>
      <c r="F304" s="54"/>
      <c r="G304" s="54"/>
      <c r="H304" s="54"/>
      <c r="I304" s="54">
        <v>16736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291</v>
      </c>
      <c r="D305" s="22">
        <v>960</v>
      </c>
      <c r="E305" s="23">
        <f aca="true" t="shared" si="78" ref="E305:E380">SUM(F305:K305)</f>
        <v>820</v>
      </c>
      <c r="F305" s="22"/>
      <c r="G305" s="22"/>
      <c r="H305" s="22"/>
      <c r="I305" s="22">
        <v>820</v>
      </c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292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293</v>
      </c>
      <c r="D307" s="22">
        <v>480395</v>
      </c>
      <c r="E307" s="23">
        <f t="shared" si="78"/>
        <v>451304</v>
      </c>
      <c r="F307" s="22">
        <v>595</v>
      </c>
      <c r="G307" s="22"/>
      <c r="H307" s="22"/>
      <c r="I307" s="22">
        <v>450706</v>
      </c>
      <c r="J307" s="22"/>
      <c r="K307" s="24">
        <v>3</v>
      </c>
    </row>
    <row r="308" spans="1:11" ht="18.75" customHeight="1">
      <c r="A308" s="156">
        <v>5239</v>
      </c>
      <c r="B308" s="140">
        <v>426800</v>
      </c>
      <c r="C308" s="149" t="s">
        <v>1250</v>
      </c>
      <c r="D308" s="22">
        <v>31763</v>
      </c>
      <c r="E308" s="23">
        <f t="shared" si="78"/>
        <v>28194</v>
      </c>
      <c r="F308" s="22"/>
      <c r="G308" s="22"/>
      <c r="H308" s="22"/>
      <c r="I308" s="22">
        <v>28194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294</v>
      </c>
      <c r="D309" s="22">
        <v>2873</v>
      </c>
      <c r="E309" s="23">
        <f t="shared" si="78"/>
        <v>2872</v>
      </c>
      <c r="F309" s="22"/>
      <c r="G309" s="22"/>
      <c r="H309" s="22"/>
      <c r="I309" s="22">
        <v>2781</v>
      </c>
      <c r="J309" s="22">
        <v>80</v>
      </c>
      <c r="K309" s="24">
        <v>11</v>
      </c>
    </row>
    <row r="310" spans="1:11" ht="25.5">
      <c r="A310" s="155">
        <v>5241</v>
      </c>
      <c r="B310" s="15">
        <v>430000</v>
      </c>
      <c r="C310" s="148" t="s">
        <v>1146</v>
      </c>
      <c r="D310" s="20">
        <f>D311+D319+D321+D323+D327</f>
        <v>500</v>
      </c>
      <c r="E310" s="20">
        <f t="shared" si="78"/>
        <v>291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291</v>
      </c>
    </row>
    <row r="311" spans="1:11" ht="25.5">
      <c r="A311" s="155">
        <v>5242</v>
      </c>
      <c r="B311" s="15">
        <v>431000</v>
      </c>
      <c r="C311" s="148" t="s">
        <v>1147</v>
      </c>
      <c r="D311" s="20">
        <f>SUM(D312:D314)</f>
        <v>500</v>
      </c>
      <c r="E311" s="20">
        <f t="shared" si="78"/>
        <v>258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258</v>
      </c>
    </row>
    <row r="312" spans="1:11" ht="18.75" customHeight="1">
      <c r="A312" s="156">
        <v>5243</v>
      </c>
      <c r="B312" s="140">
        <v>431100</v>
      </c>
      <c r="C312" s="149" t="s">
        <v>1148</v>
      </c>
      <c r="D312" s="22">
        <v>100</v>
      </c>
      <c r="E312" s="23">
        <f t="shared" si="78"/>
        <v>58</v>
      </c>
      <c r="F312" s="22"/>
      <c r="G312" s="22"/>
      <c r="H312" s="22"/>
      <c r="I312" s="22"/>
      <c r="J312" s="22"/>
      <c r="K312" s="24">
        <v>58</v>
      </c>
    </row>
    <row r="313" spans="1:11" ht="18.75" customHeight="1">
      <c r="A313" s="156">
        <v>5244</v>
      </c>
      <c r="B313" s="140">
        <v>431200</v>
      </c>
      <c r="C313" s="149" t="s">
        <v>394</v>
      </c>
      <c r="D313" s="22">
        <v>400</v>
      </c>
      <c r="E313" s="23">
        <f t="shared" si="78"/>
        <v>200</v>
      </c>
      <c r="F313" s="22"/>
      <c r="G313" s="22"/>
      <c r="H313" s="22"/>
      <c r="I313" s="22"/>
      <c r="J313" s="22"/>
      <c r="K313" s="24">
        <v>200</v>
      </c>
    </row>
    <row r="314" spans="1:11" ht="18.75" customHeight="1">
      <c r="A314" s="156">
        <v>5245</v>
      </c>
      <c r="B314" s="140">
        <v>431300</v>
      </c>
      <c r="C314" s="149" t="s">
        <v>395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11" t="s">
        <v>305</v>
      </c>
      <c r="B315" s="610" t="s">
        <v>306</v>
      </c>
      <c r="C315" s="606" t="s">
        <v>307</v>
      </c>
      <c r="D315" s="606" t="s">
        <v>763</v>
      </c>
      <c r="E315" s="600" t="s">
        <v>1254</v>
      </c>
      <c r="F315" s="605"/>
      <c r="G315" s="605"/>
      <c r="H315" s="605"/>
      <c r="I315" s="605"/>
      <c r="J315" s="605"/>
      <c r="K315" s="616"/>
    </row>
    <row r="316" spans="1:11" ht="12.75" customHeight="1">
      <c r="A316" s="611"/>
      <c r="B316" s="610"/>
      <c r="C316" s="606"/>
      <c r="D316" s="606"/>
      <c r="E316" s="600" t="s">
        <v>1777</v>
      </c>
      <c r="F316" s="600" t="s">
        <v>1845</v>
      </c>
      <c r="G316" s="605"/>
      <c r="H316" s="605"/>
      <c r="I316" s="605"/>
      <c r="J316" s="600" t="s">
        <v>760</v>
      </c>
      <c r="K316" s="601" t="s">
        <v>1495</v>
      </c>
    </row>
    <row r="317" spans="1:11" ht="25.5">
      <c r="A317" s="611"/>
      <c r="B317" s="610"/>
      <c r="C317" s="606"/>
      <c r="D317" s="606"/>
      <c r="E317" s="605"/>
      <c r="F317" s="15" t="s">
        <v>784</v>
      </c>
      <c r="G317" s="15" t="s">
        <v>231</v>
      </c>
      <c r="H317" s="15" t="s">
        <v>759</v>
      </c>
      <c r="I317" s="15" t="s">
        <v>1494</v>
      </c>
      <c r="J317" s="605"/>
      <c r="K317" s="616"/>
    </row>
    <row r="318" spans="1:11" ht="12.75">
      <c r="A318" s="33" t="s">
        <v>1834</v>
      </c>
      <c r="B318" s="25" t="s">
        <v>1835</v>
      </c>
      <c r="C318" s="25" t="s">
        <v>1836</v>
      </c>
      <c r="D318" s="25" t="s">
        <v>1837</v>
      </c>
      <c r="E318" s="25" t="s">
        <v>1838</v>
      </c>
      <c r="F318" s="25" t="s">
        <v>1839</v>
      </c>
      <c r="G318" s="25" t="s">
        <v>1840</v>
      </c>
      <c r="H318" s="25" t="s">
        <v>1841</v>
      </c>
      <c r="I318" s="25" t="s">
        <v>1842</v>
      </c>
      <c r="J318" s="25" t="s">
        <v>1843</v>
      </c>
      <c r="K318" s="34" t="s">
        <v>1844</v>
      </c>
    </row>
    <row r="319" spans="1:11" ht="27.75" customHeight="1">
      <c r="A319" s="155">
        <v>5246</v>
      </c>
      <c r="B319" s="15">
        <v>432000</v>
      </c>
      <c r="C319" s="148" t="s">
        <v>1149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1073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1150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396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1151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397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398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399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1152</v>
      </c>
      <c r="D327" s="20">
        <f>D328</f>
        <v>0</v>
      </c>
      <c r="E327" s="20">
        <f t="shared" si="78"/>
        <v>33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33</v>
      </c>
    </row>
    <row r="328" spans="1:11" ht="19.5" customHeight="1">
      <c r="A328" s="156">
        <v>5255</v>
      </c>
      <c r="B328" s="140">
        <v>435100</v>
      </c>
      <c r="C328" s="149" t="s">
        <v>400</v>
      </c>
      <c r="D328" s="22"/>
      <c r="E328" s="23">
        <f t="shared" si="78"/>
        <v>33</v>
      </c>
      <c r="F328" s="22"/>
      <c r="G328" s="22"/>
      <c r="H328" s="22"/>
      <c r="I328" s="22"/>
      <c r="J328" s="22"/>
      <c r="K328" s="24">
        <v>33</v>
      </c>
    </row>
    <row r="329" spans="1:11" ht="26.25" customHeight="1">
      <c r="A329" s="155">
        <v>5256</v>
      </c>
      <c r="B329" s="15">
        <v>440000</v>
      </c>
      <c r="C329" s="148" t="s">
        <v>1153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1154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1768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1769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1770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1771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1772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210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1619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1620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1552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1155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1074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1621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1622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1623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11" t="s">
        <v>305</v>
      </c>
      <c r="B345" s="610" t="s">
        <v>306</v>
      </c>
      <c r="C345" s="606" t="s">
        <v>307</v>
      </c>
      <c r="D345" s="606" t="s">
        <v>763</v>
      </c>
      <c r="E345" s="600" t="s">
        <v>1254</v>
      </c>
      <c r="F345" s="605"/>
      <c r="G345" s="605"/>
      <c r="H345" s="605"/>
      <c r="I345" s="605"/>
      <c r="J345" s="605"/>
      <c r="K345" s="616"/>
    </row>
    <row r="346" spans="1:11" ht="12.75" customHeight="1">
      <c r="A346" s="611"/>
      <c r="B346" s="610"/>
      <c r="C346" s="606"/>
      <c r="D346" s="606"/>
      <c r="E346" s="600" t="s">
        <v>1777</v>
      </c>
      <c r="F346" s="600" t="s">
        <v>1845</v>
      </c>
      <c r="G346" s="605"/>
      <c r="H346" s="605"/>
      <c r="I346" s="605"/>
      <c r="J346" s="600" t="s">
        <v>760</v>
      </c>
      <c r="K346" s="601" t="s">
        <v>1495</v>
      </c>
    </row>
    <row r="347" spans="1:11" ht="25.5">
      <c r="A347" s="611"/>
      <c r="B347" s="610"/>
      <c r="C347" s="606"/>
      <c r="D347" s="606"/>
      <c r="E347" s="605"/>
      <c r="F347" s="15" t="s">
        <v>784</v>
      </c>
      <c r="G347" s="15" t="s">
        <v>231</v>
      </c>
      <c r="H347" s="15" t="s">
        <v>759</v>
      </c>
      <c r="I347" s="15" t="s">
        <v>1494</v>
      </c>
      <c r="J347" s="605"/>
      <c r="K347" s="616"/>
    </row>
    <row r="348" spans="1:11" ht="12.75">
      <c r="A348" s="33" t="s">
        <v>1834</v>
      </c>
      <c r="B348" s="25" t="s">
        <v>1835</v>
      </c>
      <c r="C348" s="25" t="s">
        <v>1836</v>
      </c>
      <c r="D348" s="25" t="s">
        <v>1837</v>
      </c>
      <c r="E348" s="25" t="s">
        <v>1838</v>
      </c>
      <c r="F348" s="25" t="s">
        <v>1839</v>
      </c>
      <c r="G348" s="25" t="s">
        <v>1840</v>
      </c>
      <c r="H348" s="25" t="s">
        <v>1841</v>
      </c>
      <c r="I348" s="25" t="s">
        <v>1842</v>
      </c>
      <c r="J348" s="25" t="s">
        <v>1843</v>
      </c>
      <c r="K348" s="34" t="s">
        <v>1844</v>
      </c>
    </row>
    <row r="349" spans="1:11" ht="18.75" customHeight="1">
      <c r="A349" s="156">
        <v>5272</v>
      </c>
      <c r="B349" s="140">
        <v>442500</v>
      </c>
      <c r="C349" s="149" t="s">
        <v>212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213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1156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402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1157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420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421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1075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1158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1159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170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171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1160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172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173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1161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174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175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1162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176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177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1163</v>
      </c>
      <c r="D370" s="20">
        <f>D375+D378+D381+D384+D387</f>
        <v>7200</v>
      </c>
      <c r="E370" s="20">
        <f t="shared" si="78"/>
        <v>5103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5103</v>
      </c>
      <c r="J370" s="20">
        <f t="shared" si="95"/>
        <v>0</v>
      </c>
      <c r="K370" s="21">
        <f t="shared" si="95"/>
        <v>0</v>
      </c>
    </row>
    <row r="371" spans="1:11" ht="12.75">
      <c r="A371" s="611" t="s">
        <v>305</v>
      </c>
      <c r="B371" s="610" t="s">
        <v>306</v>
      </c>
      <c r="C371" s="606" t="s">
        <v>307</v>
      </c>
      <c r="D371" s="606" t="s">
        <v>763</v>
      </c>
      <c r="E371" s="600" t="s">
        <v>1254</v>
      </c>
      <c r="F371" s="605"/>
      <c r="G371" s="605"/>
      <c r="H371" s="605"/>
      <c r="I371" s="605"/>
      <c r="J371" s="605"/>
      <c r="K371" s="616"/>
    </row>
    <row r="372" spans="1:11" ht="12.75" customHeight="1">
      <c r="A372" s="611"/>
      <c r="B372" s="610"/>
      <c r="C372" s="606"/>
      <c r="D372" s="606"/>
      <c r="E372" s="600" t="s">
        <v>1777</v>
      </c>
      <c r="F372" s="600" t="s">
        <v>1845</v>
      </c>
      <c r="G372" s="605"/>
      <c r="H372" s="605"/>
      <c r="I372" s="605"/>
      <c r="J372" s="600" t="s">
        <v>760</v>
      </c>
      <c r="K372" s="601" t="s">
        <v>1495</v>
      </c>
    </row>
    <row r="373" spans="1:11" ht="25.5">
      <c r="A373" s="611"/>
      <c r="B373" s="610"/>
      <c r="C373" s="606"/>
      <c r="D373" s="606"/>
      <c r="E373" s="605"/>
      <c r="F373" s="15" t="s">
        <v>784</v>
      </c>
      <c r="G373" s="15" t="s">
        <v>231</v>
      </c>
      <c r="H373" s="15" t="s">
        <v>759</v>
      </c>
      <c r="I373" s="15" t="s">
        <v>1494</v>
      </c>
      <c r="J373" s="605"/>
      <c r="K373" s="616"/>
    </row>
    <row r="374" spans="1:11" ht="12.75">
      <c r="A374" s="33" t="s">
        <v>1834</v>
      </c>
      <c r="B374" s="25" t="s">
        <v>1835</v>
      </c>
      <c r="C374" s="25" t="s">
        <v>1836</v>
      </c>
      <c r="D374" s="25" t="s">
        <v>1837</v>
      </c>
      <c r="E374" s="25" t="s">
        <v>1838</v>
      </c>
      <c r="F374" s="25" t="s">
        <v>1839</v>
      </c>
      <c r="G374" s="25" t="s">
        <v>1840</v>
      </c>
      <c r="H374" s="25" t="s">
        <v>1841</v>
      </c>
      <c r="I374" s="25" t="s">
        <v>1842</v>
      </c>
      <c r="J374" s="25" t="s">
        <v>1843</v>
      </c>
      <c r="K374" s="34" t="s">
        <v>1844</v>
      </c>
    </row>
    <row r="375" spans="1:11" ht="15.75" customHeight="1">
      <c r="A375" s="155">
        <v>5294</v>
      </c>
      <c r="B375" s="15">
        <v>461000</v>
      </c>
      <c r="C375" s="148" t="s">
        <v>1164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1235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1236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1165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403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245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1166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1757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211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1167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1489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1490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1168</v>
      </c>
      <c r="D387" s="20">
        <f>D388+D389</f>
        <v>7200</v>
      </c>
      <c r="E387" s="20">
        <f t="shared" si="98"/>
        <v>5103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5103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1491</v>
      </c>
      <c r="D388" s="22">
        <v>7200</v>
      </c>
      <c r="E388" s="23">
        <f t="shared" si="98"/>
        <v>5103</v>
      </c>
      <c r="F388" s="22"/>
      <c r="G388" s="22"/>
      <c r="H388" s="22"/>
      <c r="I388" s="22">
        <v>5103</v>
      </c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1492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1169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1170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1632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1525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1526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1171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11" t="s">
        <v>305</v>
      </c>
      <c r="B396" s="610" t="s">
        <v>306</v>
      </c>
      <c r="C396" s="606" t="s">
        <v>307</v>
      </c>
      <c r="D396" s="606" t="s">
        <v>763</v>
      </c>
      <c r="E396" s="600" t="s">
        <v>1254</v>
      </c>
      <c r="F396" s="605"/>
      <c r="G396" s="605"/>
      <c r="H396" s="605"/>
      <c r="I396" s="605"/>
      <c r="J396" s="605"/>
      <c r="K396" s="616"/>
    </row>
    <row r="397" spans="1:11" ht="12.75" customHeight="1">
      <c r="A397" s="611"/>
      <c r="B397" s="610"/>
      <c r="C397" s="606"/>
      <c r="D397" s="606"/>
      <c r="E397" s="600" t="s">
        <v>1777</v>
      </c>
      <c r="F397" s="600" t="s">
        <v>1845</v>
      </c>
      <c r="G397" s="605"/>
      <c r="H397" s="605"/>
      <c r="I397" s="605"/>
      <c r="J397" s="600" t="s">
        <v>760</v>
      </c>
      <c r="K397" s="601" t="s">
        <v>1495</v>
      </c>
    </row>
    <row r="398" spans="1:11" ht="25.5">
      <c r="A398" s="611"/>
      <c r="B398" s="610"/>
      <c r="C398" s="606"/>
      <c r="D398" s="606"/>
      <c r="E398" s="605"/>
      <c r="F398" s="15" t="s">
        <v>784</v>
      </c>
      <c r="G398" s="15" t="s">
        <v>231</v>
      </c>
      <c r="H398" s="15" t="s">
        <v>759</v>
      </c>
      <c r="I398" s="15" t="s">
        <v>1494</v>
      </c>
      <c r="J398" s="605"/>
      <c r="K398" s="616"/>
    </row>
    <row r="399" spans="1:11" ht="12.75">
      <c r="A399" s="33" t="s">
        <v>1834</v>
      </c>
      <c r="B399" s="25" t="s">
        <v>1835</v>
      </c>
      <c r="C399" s="25" t="s">
        <v>1836</v>
      </c>
      <c r="D399" s="25" t="s">
        <v>1837</v>
      </c>
      <c r="E399" s="25" t="s">
        <v>1838</v>
      </c>
      <c r="F399" s="25" t="s">
        <v>1839</v>
      </c>
      <c r="G399" s="25" t="s">
        <v>1840</v>
      </c>
      <c r="H399" s="25" t="s">
        <v>1841</v>
      </c>
      <c r="I399" s="25" t="s">
        <v>1842</v>
      </c>
      <c r="J399" s="25" t="s">
        <v>1843</v>
      </c>
      <c r="K399" s="34" t="s">
        <v>1844</v>
      </c>
    </row>
    <row r="400" spans="1:11" ht="18.75" customHeight="1">
      <c r="A400" s="156">
        <v>5315</v>
      </c>
      <c r="B400" s="140">
        <v>472100</v>
      </c>
      <c r="C400" s="149" t="s">
        <v>1527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1172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1173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1174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1053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1054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1175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1176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430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1177</v>
      </c>
      <c r="D409" s="20">
        <f>D410+D413+D417+D419+D422+D428</f>
        <v>729</v>
      </c>
      <c r="E409" s="20">
        <f t="shared" si="98"/>
        <v>404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150</v>
      </c>
      <c r="J409" s="20">
        <f t="shared" si="105"/>
        <v>0</v>
      </c>
      <c r="K409" s="21">
        <f t="shared" si="105"/>
        <v>254</v>
      </c>
    </row>
    <row r="410" spans="1:11" ht="25.5">
      <c r="A410" s="155">
        <v>5325</v>
      </c>
      <c r="B410" s="15">
        <v>481000</v>
      </c>
      <c r="C410" s="148" t="s">
        <v>1178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1237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1238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1179</v>
      </c>
      <c r="D413" s="20">
        <f>SUM(D414:D416)</f>
        <v>640</v>
      </c>
      <c r="E413" s="20">
        <f t="shared" si="98"/>
        <v>361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150</v>
      </c>
      <c r="J413" s="20">
        <f t="shared" si="107"/>
        <v>0</v>
      </c>
      <c r="K413" s="21">
        <f t="shared" si="107"/>
        <v>211</v>
      </c>
    </row>
    <row r="414" spans="1:11" ht="18.75" customHeight="1">
      <c r="A414" s="156">
        <v>5329</v>
      </c>
      <c r="B414" s="140">
        <v>482100</v>
      </c>
      <c r="C414" s="149" t="s">
        <v>1618</v>
      </c>
      <c r="D414" s="22">
        <v>300</v>
      </c>
      <c r="E414" s="23">
        <f t="shared" si="98"/>
        <v>161</v>
      </c>
      <c r="F414" s="22"/>
      <c r="G414" s="22"/>
      <c r="H414" s="22"/>
      <c r="I414" s="22">
        <v>150</v>
      </c>
      <c r="J414" s="22"/>
      <c r="K414" s="24">
        <v>11</v>
      </c>
    </row>
    <row r="415" spans="1:11" ht="18.75" customHeight="1">
      <c r="A415" s="156">
        <v>5330</v>
      </c>
      <c r="B415" s="140">
        <v>482200</v>
      </c>
      <c r="C415" s="149" t="s">
        <v>1493</v>
      </c>
      <c r="D415" s="22">
        <v>40</v>
      </c>
      <c r="E415" s="23">
        <f t="shared" si="98"/>
        <v>30</v>
      </c>
      <c r="F415" s="22"/>
      <c r="G415" s="22"/>
      <c r="H415" s="22"/>
      <c r="I415" s="22"/>
      <c r="J415" s="22"/>
      <c r="K415" s="24">
        <v>30</v>
      </c>
    </row>
    <row r="416" spans="1:11" ht="18.75" customHeight="1">
      <c r="A416" s="156">
        <v>5331</v>
      </c>
      <c r="B416" s="140">
        <v>482300</v>
      </c>
      <c r="C416" s="149" t="s">
        <v>1076</v>
      </c>
      <c r="D416" s="22">
        <v>300</v>
      </c>
      <c r="E416" s="23">
        <f t="shared" si="98"/>
        <v>170</v>
      </c>
      <c r="F416" s="22"/>
      <c r="G416" s="22"/>
      <c r="H416" s="22"/>
      <c r="I416" s="22"/>
      <c r="J416" s="22"/>
      <c r="K416" s="24">
        <v>170</v>
      </c>
    </row>
    <row r="417" spans="1:11" ht="25.5">
      <c r="A417" s="155">
        <v>5332</v>
      </c>
      <c r="B417" s="15">
        <v>483000</v>
      </c>
      <c r="C417" s="148" t="s">
        <v>1180</v>
      </c>
      <c r="D417" s="20">
        <f>D418</f>
        <v>89</v>
      </c>
      <c r="E417" s="20">
        <f t="shared" si="98"/>
        <v>43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43</v>
      </c>
    </row>
    <row r="418" spans="1:11" ht="18.75" customHeight="1">
      <c r="A418" s="156">
        <v>5333</v>
      </c>
      <c r="B418" s="140">
        <v>483100</v>
      </c>
      <c r="C418" s="149" t="s">
        <v>1422</v>
      </c>
      <c r="D418" s="22">
        <v>89</v>
      </c>
      <c r="E418" s="23">
        <f t="shared" si="98"/>
        <v>43</v>
      </c>
      <c r="F418" s="22"/>
      <c r="G418" s="22"/>
      <c r="H418" s="22"/>
      <c r="I418" s="22"/>
      <c r="J418" s="22"/>
      <c r="K418" s="24">
        <v>43</v>
      </c>
    </row>
    <row r="419" spans="1:11" ht="38.25">
      <c r="A419" s="155">
        <v>5334</v>
      </c>
      <c r="B419" s="15">
        <v>484000</v>
      </c>
      <c r="C419" s="148" t="s">
        <v>1181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353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227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1182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1183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11" t="s">
        <v>305</v>
      </c>
      <c r="B424" s="610" t="s">
        <v>306</v>
      </c>
      <c r="C424" s="606" t="s">
        <v>307</v>
      </c>
      <c r="D424" s="606" t="s">
        <v>763</v>
      </c>
      <c r="E424" s="600" t="s">
        <v>1254</v>
      </c>
      <c r="F424" s="605"/>
      <c r="G424" s="605"/>
      <c r="H424" s="605"/>
      <c r="I424" s="605"/>
      <c r="J424" s="605"/>
      <c r="K424" s="616"/>
    </row>
    <row r="425" spans="1:11" ht="12.75" customHeight="1">
      <c r="A425" s="611"/>
      <c r="B425" s="610"/>
      <c r="C425" s="606"/>
      <c r="D425" s="606"/>
      <c r="E425" s="600" t="s">
        <v>1777</v>
      </c>
      <c r="F425" s="600" t="s">
        <v>1845</v>
      </c>
      <c r="G425" s="605"/>
      <c r="H425" s="605"/>
      <c r="I425" s="605"/>
      <c r="J425" s="600" t="s">
        <v>760</v>
      </c>
      <c r="K425" s="601" t="s">
        <v>1495</v>
      </c>
    </row>
    <row r="426" spans="1:11" ht="25.5">
      <c r="A426" s="611"/>
      <c r="B426" s="610"/>
      <c r="C426" s="606"/>
      <c r="D426" s="606"/>
      <c r="E426" s="605"/>
      <c r="F426" s="15" t="s">
        <v>784</v>
      </c>
      <c r="G426" s="15" t="s">
        <v>231</v>
      </c>
      <c r="H426" s="15" t="s">
        <v>759</v>
      </c>
      <c r="I426" s="15" t="s">
        <v>1494</v>
      </c>
      <c r="J426" s="605"/>
      <c r="K426" s="616"/>
    </row>
    <row r="427" spans="1:11" ht="12.75">
      <c r="A427" s="33" t="s">
        <v>1834</v>
      </c>
      <c r="B427" s="25" t="s">
        <v>1835</v>
      </c>
      <c r="C427" s="25" t="s">
        <v>1836</v>
      </c>
      <c r="D427" s="25" t="s">
        <v>1837</v>
      </c>
      <c r="E427" s="25" t="s">
        <v>1838</v>
      </c>
      <c r="F427" s="25" t="s">
        <v>1839</v>
      </c>
      <c r="G427" s="25" t="s">
        <v>1840</v>
      </c>
      <c r="H427" s="25" t="s">
        <v>1841</v>
      </c>
      <c r="I427" s="25" t="s">
        <v>1842</v>
      </c>
      <c r="J427" s="25" t="s">
        <v>1843</v>
      </c>
      <c r="K427" s="34" t="s">
        <v>1844</v>
      </c>
    </row>
    <row r="428" spans="1:11" ht="38.25">
      <c r="A428" s="155">
        <v>5339</v>
      </c>
      <c r="B428" s="15">
        <v>489000</v>
      </c>
      <c r="C428" s="148" t="s">
        <v>1184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354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1185</v>
      </c>
      <c r="D430" s="20">
        <f>D431+D453+D466+D469+D477</f>
        <v>78348</v>
      </c>
      <c r="E430" s="20">
        <f t="shared" si="98"/>
        <v>3867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320</v>
      </c>
      <c r="K430" s="21">
        <f t="shared" si="112"/>
        <v>3547</v>
      </c>
    </row>
    <row r="431" spans="1:11" ht="25.5">
      <c r="A431" s="155">
        <v>5342</v>
      </c>
      <c r="B431" s="15">
        <v>510000</v>
      </c>
      <c r="C431" s="148" t="s">
        <v>1186</v>
      </c>
      <c r="D431" s="20">
        <f>D432+D437+D447+D449+D451</f>
        <v>78348</v>
      </c>
      <c r="E431" s="20">
        <f t="shared" si="98"/>
        <v>3867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320</v>
      </c>
      <c r="K431" s="21">
        <f t="shared" si="113"/>
        <v>3547</v>
      </c>
    </row>
    <row r="432" spans="1:11" ht="27" customHeight="1">
      <c r="A432" s="155">
        <v>5343</v>
      </c>
      <c r="B432" s="15">
        <v>511000</v>
      </c>
      <c r="C432" s="148" t="s">
        <v>1187</v>
      </c>
      <c r="D432" s="20">
        <f>SUM(D433:D436)</f>
        <v>74000</v>
      </c>
      <c r="E432" s="20">
        <f t="shared" si="98"/>
        <v>440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440</v>
      </c>
    </row>
    <row r="433" spans="1:11" ht="18.75" customHeight="1">
      <c r="A433" s="156">
        <v>5344</v>
      </c>
      <c r="B433" s="140">
        <v>511100</v>
      </c>
      <c r="C433" s="149" t="s">
        <v>343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344</v>
      </c>
      <c r="D434" s="22">
        <v>73200</v>
      </c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345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346</v>
      </c>
      <c r="D436" s="22">
        <v>800</v>
      </c>
      <c r="E436" s="23">
        <f t="shared" si="98"/>
        <v>440</v>
      </c>
      <c r="F436" s="22"/>
      <c r="G436" s="22"/>
      <c r="H436" s="22"/>
      <c r="I436" s="22"/>
      <c r="J436" s="22"/>
      <c r="K436" s="24">
        <v>440</v>
      </c>
    </row>
    <row r="437" spans="1:11" ht="18.75" customHeight="1">
      <c r="A437" s="155">
        <v>5348</v>
      </c>
      <c r="B437" s="15">
        <v>512000</v>
      </c>
      <c r="C437" s="148" t="s">
        <v>1188</v>
      </c>
      <c r="D437" s="20">
        <f>SUM(D438:D446)</f>
        <v>4348</v>
      </c>
      <c r="E437" s="20">
        <f t="shared" si="98"/>
        <v>3427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320</v>
      </c>
      <c r="K437" s="21">
        <f t="shared" si="115"/>
        <v>3107</v>
      </c>
    </row>
    <row r="438" spans="1:11" ht="17.25" customHeight="1">
      <c r="A438" s="156">
        <v>5349</v>
      </c>
      <c r="B438" s="140">
        <v>512100</v>
      </c>
      <c r="C438" s="149" t="s">
        <v>347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1615</v>
      </c>
      <c r="D439" s="22">
        <v>719</v>
      </c>
      <c r="E439" s="23">
        <f t="shared" si="98"/>
        <v>719</v>
      </c>
      <c r="F439" s="22"/>
      <c r="G439" s="22"/>
      <c r="H439" s="22"/>
      <c r="I439" s="22"/>
      <c r="J439" s="22"/>
      <c r="K439" s="24">
        <v>719</v>
      </c>
    </row>
    <row r="440" spans="1:11" ht="17.25" customHeight="1">
      <c r="A440" s="156">
        <v>5351</v>
      </c>
      <c r="B440" s="140">
        <v>512300</v>
      </c>
      <c r="C440" s="149" t="s">
        <v>1616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163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1617</v>
      </c>
      <c r="D442" s="22">
        <v>3600</v>
      </c>
      <c r="E442" s="23">
        <f t="shared" si="98"/>
        <v>2679</v>
      </c>
      <c r="F442" s="22"/>
      <c r="G442" s="22"/>
      <c r="H442" s="22"/>
      <c r="I442" s="22"/>
      <c r="J442" s="22">
        <v>320</v>
      </c>
      <c r="K442" s="24">
        <v>2359</v>
      </c>
    </row>
    <row r="443" spans="1:11" ht="17.25" customHeight="1">
      <c r="A443" s="156">
        <v>5354</v>
      </c>
      <c r="B443" s="140">
        <v>512600</v>
      </c>
      <c r="C443" s="149" t="s">
        <v>1077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1535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1536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348</v>
      </c>
      <c r="D446" s="22">
        <v>29</v>
      </c>
      <c r="E446" s="23">
        <f t="shared" si="98"/>
        <v>29</v>
      </c>
      <c r="F446" s="22"/>
      <c r="G446" s="22"/>
      <c r="H446" s="22"/>
      <c r="I446" s="22"/>
      <c r="J446" s="22"/>
      <c r="K446" s="24">
        <v>29</v>
      </c>
    </row>
    <row r="447" spans="1:11" ht="17.25" customHeight="1">
      <c r="A447" s="155">
        <v>5358</v>
      </c>
      <c r="B447" s="15">
        <v>513000</v>
      </c>
      <c r="C447" s="148" t="s">
        <v>1189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355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1190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349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1191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234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1192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1193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1766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1194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308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11" t="s">
        <v>305</v>
      </c>
      <c r="B458" s="610" t="s">
        <v>306</v>
      </c>
      <c r="C458" s="606" t="s">
        <v>307</v>
      </c>
      <c r="D458" s="606" t="s">
        <v>763</v>
      </c>
      <c r="E458" s="600" t="s">
        <v>1254</v>
      </c>
      <c r="F458" s="605"/>
      <c r="G458" s="605"/>
      <c r="H458" s="605"/>
      <c r="I458" s="605"/>
      <c r="J458" s="605"/>
      <c r="K458" s="616"/>
    </row>
    <row r="459" spans="1:11" ht="12.75" customHeight="1">
      <c r="A459" s="611"/>
      <c r="B459" s="610"/>
      <c r="C459" s="606"/>
      <c r="D459" s="606"/>
      <c r="E459" s="600" t="s">
        <v>1777</v>
      </c>
      <c r="F459" s="600" t="s">
        <v>1845</v>
      </c>
      <c r="G459" s="605"/>
      <c r="H459" s="605"/>
      <c r="I459" s="605"/>
      <c r="J459" s="600" t="s">
        <v>760</v>
      </c>
      <c r="K459" s="601" t="s">
        <v>1495</v>
      </c>
    </row>
    <row r="460" spans="1:11" ht="25.5">
      <c r="A460" s="611"/>
      <c r="B460" s="610"/>
      <c r="C460" s="606"/>
      <c r="D460" s="606"/>
      <c r="E460" s="605"/>
      <c r="F460" s="15" t="s">
        <v>784</v>
      </c>
      <c r="G460" s="15" t="s">
        <v>231</v>
      </c>
      <c r="H460" s="15" t="s">
        <v>759</v>
      </c>
      <c r="I460" s="15" t="s">
        <v>1494</v>
      </c>
      <c r="J460" s="605"/>
      <c r="K460" s="616"/>
    </row>
    <row r="461" spans="1:11" ht="12.75">
      <c r="A461" s="33" t="s">
        <v>1834</v>
      </c>
      <c r="B461" s="25" t="s">
        <v>1835</v>
      </c>
      <c r="C461" s="25" t="s">
        <v>1836</v>
      </c>
      <c r="D461" s="25" t="s">
        <v>1837</v>
      </c>
      <c r="E461" s="25" t="s">
        <v>1838</v>
      </c>
      <c r="F461" s="25" t="s">
        <v>1839</v>
      </c>
      <c r="G461" s="25" t="s">
        <v>1840</v>
      </c>
      <c r="H461" s="25" t="s">
        <v>1841</v>
      </c>
      <c r="I461" s="25" t="s">
        <v>1842</v>
      </c>
      <c r="J461" s="25" t="s">
        <v>1843</v>
      </c>
      <c r="K461" s="34" t="s">
        <v>1844</v>
      </c>
    </row>
    <row r="462" spans="1:11" ht="18.75" customHeight="1">
      <c r="A462" s="156">
        <v>5369</v>
      </c>
      <c r="B462" s="140">
        <v>522200</v>
      </c>
      <c r="C462" s="149" t="s">
        <v>1760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1761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1195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1762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1196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1197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209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1198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1199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1242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1200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1763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1201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1764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1765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1202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1203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415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1204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1205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1206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1776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162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262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11" t="s">
        <v>305</v>
      </c>
      <c r="B486" s="610" t="s">
        <v>306</v>
      </c>
      <c r="C486" s="606" t="s">
        <v>307</v>
      </c>
      <c r="D486" s="606" t="s">
        <v>763</v>
      </c>
      <c r="E486" s="600" t="s">
        <v>1254</v>
      </c>
      <c r="F486" s="605"/>
      <c r="G486" s="605"/>
      <c r="H486" s="605"/>
      <c r="I486" s="605"/>
      <c r="J486" s="605"/>
      <c r="K486" s="616"/>
    </row>
    <row r="487" spans="1:11" ht="12.75" customHeight="1">
      <c r="A487" s="611"/>
      <c r="B487" s="610"/>
      <c r="C487" s="606"/>
      <c r="D487" s="606"/>
      <c r="E487" s="600" t="s">
        <v>1777</v>
      </c>
      <c r="F487" s="600" t="s">
        <v>1845</v>
      </c>
      <c r="G487" s="605"/>
      <c r="H487" s="605"/>
      <c r="I487" s="605"/>
      <c r="J487" s="600" t="s">
        <v>760</v>
      </c>
      <c r="K487" s="601" t="s">
        <v>1495</v>
      </c>
    </row>
    <row r="488" spans="1:11" ht="25.5">
      <c r="A488" s="611"/>
      <c r="B488" s="610"/>
      <c r="C488" s="606"/>
      <c r="D488" s="606"/>
      <c r="E488" s="605"/>
      <c r="F488" s="15" t="s">
        <v>784</v>
      </c>
      <c r="G488" s="15" t="s">
        <v>231</v>
      </c>
      <c r="H488" s="15" t="s">
        <v>759</v>
      </c>
      <c r="I488" s="15" t="s">
        <v>1494</v>
      </c>
      <c r="J488" s="605"/>
      <c r="K488" s="616"/>
    </row>
    <row r="489" spans="1:11" ht="12.75">
      <c r="A489" s="33" t="s">
        <v>1834</v>
      </c>
      <c r="B489" s="25" t="s">
        <v>1835</v>
      </c>
      <c r="C489" s="25" t="s">
        <v>1836</v>
      </c>
      <c r="D489" s="25" t="s">
        <v>1837</v>
      </c>
      <c r="E489" s="25" t="s">
        <v>1838</v>
      </c>
      <c r="F489" s="25" t="s">
        <v>1839</v>
      </c>
      <c r="G489" s="25" t="s">
        <v>1840</v>
      </c>
      <c r="H489" s="25" t="s">
        <v>1841</v>
      </c>
      <c r="I489" s="25" t="s">
        <v>1842</v>
      </c>
      <c r="J489" s="25" t="s">
        <v>1843</v>
      </c>
      <c r="K489" s="34" t="s">
        <v>1844</v>
      </c>
    </row>
    <row r="490" spans="1:11" ht="18.75" customHeight="1">
      <c r="A490" s="156">
        <v>5393</v>
      </c>
      <c r="B490" s="140">
        <v>611400</v>
      </c>
      <c r="C490" s="149" t="s">
        <v>263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264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265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1207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266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1625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1208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1078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267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1537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1209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1210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1538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1004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1211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1539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1212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1581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1213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1079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1214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1215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1540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11" t="s">
        <v>305</v>
      </c>
      <c r="B513" s="610" t="s">
        <v>306</v>
      </c>
      <c r="C513" s="606" t="s">
        <v>307</v>
      </c>
      <c r="D513" s="606" t="s">
        <v>763</v>
      </c>
      <c r="E513" s="600" t="s">
        <v>1254</v>
      </c>
      <c r="F513" s="605"/>
      <c r="G513" s="605"/>
      <c r="H513" s="605"/>
      <c r="I513" s="605"/>
      <c r="J513" s="605"/>
      <c r="K513" s="616"/>
    </row>
    <row r="514" spans="1:11" ht="12.75" customHeight="1">
      <c r="A514" s="611"/>
      <c r="B514" s="610"/>
      <c r="C514" s="606"/>
      <c r="D514" s="606"/>
      <c r="E514" s="600" t="s">
        <v>1777</v>
      </c>
      <c r="F514" s="600" t="s">
        <v>1845</v>
      </c>
      <c r="G514" s="605"/>
      <c r="H514" s="605"/>
      <c r="I514" s="605"/>
      <c r="J514" s="600" t="s">
        <v>760</v>
      </c>
      <c r="K514" s="601" t="s">
        <v>1495</v>
      </c>
    </row>
    <row r="515" spans="1:11" ht="25.5">
      <c r="A515" s="611"/>
      <c r="B515" s="610"/>
      <c r="C515" s="606"/>
      <c r="D515" s="606"/>
      <c r="E515" s="605"/>
      <c r="F515" s="15" t="s">
        <v>784</v>
      </c>
      <c r="G515" s="15" t="s">
        <v>231</v>
      </c>
      <c r="H515" s="15" t="s">
        <v>759</v>
      </c>
      <c r="I515" s="15" t="s">
        <v>1494</v>
      </c>
      <c r="J515" s="605"/>
      <c r="K515" s="616"/>
    </row>
    <row r="516" spans="1:11" ht="12.75">
      <c r="A516" s="33" t="s">
        <v>1834</v>
      </c>
      <c r="B516" s="25" t="s">
        <v>1835</v>
      </c>
      <c r="C516" s="25" t="s">
        <v>1836</v>
      </c>
      <c r="D516" s="25" t="s">
        <v>1837</v>
      </c>
      <c r="E516" s="25" t="s">
        <v>1838</v>
      </c>
      <c r="F516" s="25" t="s">
        <v>1839</v>
      </c>
      <c r="G516" s="25" t="s">
        <v>1840</v>
      </c>
      <c r="H516" s="25" t="s">
        <v>1841</v>
      </c>
      <c r="I516" s="25" t="s">
        <v>1842</v>
      </c>
      <c r="J516" s="25" t="s">
        <v>1843</v>
      </c>
      <c r="K516" s="34" t="s">
        <v>1844</v>
      </c>
    </row>
    <row r="517" spans="1:11" ht="18.75" customHeight="1">
      <c r="A517" s="156">
        <v>5416</v>
      </c>
      <c r="B517" s="140">
        <v>621200</v>
      </c>
      <c r="C517" s="149" t="s">
        <v>1767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259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1582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1541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260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165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261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166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1216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167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416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417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418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419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169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168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1583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1217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1218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1219</v>
      </c>
      <c r="D536" s="30">
        <f>D233+D480</f>
        <v>2078183</v>
      </c>
      <c r="E536" s="30">
        <f t="shared" si="139"/>
        <v>1851348</v>
      </c>
      <c r="F536" s="30">
        <f aca="true" t="shared" si="141" ref="F536:K536">F233+F480</f>
        <v>3669</v>
      </c>
      <c r="G536" s="30">
        <f t="shared" si="141"/>
        <v>0</v>
      </c>
      <c r="H536" s="30">
        <f t="shared" si="141"/>
        <v>0</v>
      </c>
      <c r="I536" s="30">
        <f t="shared" si="141"/>
        <v>1830763</v>
      </c>
      <c r="J536" s="30">
        <f t="shared" si="141"/>
        <v>856</v>
      </c>
      <c r="K536" s="31">
        <f t="shared" si="141"/>
        <v>16060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764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2" t="s">
        <v>305</v>
      </c>
      <c r="B540" s="602" t="s">
        <v>306</v>
      </c>
      <c r="C540" s="602" t="s">
        <v>307</v>
      </c>
      <c r="D540" s="602" t="s">
        <v>765</v>
      </c>
      <c r="E540" s="602" t="s">
        <v>766</v>
      </c>
      <c r="F540" s="602"/>
      <c r="G540" s="602"/>
      <c r="H540" s="602"/>
      <c r="I540" s="602"/>
      <c r="J540" s="602"/>
      <c r="K540" s="608"/>
    </row>
    <row r="541" spans="1:11" ht="12.75" customHeight="1">
      <c r="A541" s="613"/>
      <c r="B541" s="600"/>
      <c r="C541" s="600"/>
      <c r="D541" s="600"/>
      <c r="E541" s="600" t="s">
        <v>1777</v>
      </c>
      <c r="F541" s="600" t="s">
        <v>247</v>
      </c>
      <c r="G541" s="600"/>
      <c r="H541" s="600"/>
      <c r="I541" s="600"/>
      <c r="J541" s="600" t="s">
        <v>760</v>
      </c>
      <c r="K541" s="601" t="s">
        <v>1495</v>
      </c>
    </row>
    <row r="542" spans="1:11" ht="25.5">
      <c r="A542" s="613"/>
      <c r="B542" s="600"/>
      <c r="C542" s="600"/>
      <c r="D542" s="600"/>
      <c r="E542" s="605"/>
      <c r="F542" s="15" t="s">
        <v>230</v>
      </c>
      <c r="G542" s="15" t="s">
        <v>231</v>
      </c>
      <c r="H542" s="15" t="s">
        <v>759</v>
      </c>
      <c r="I542" s="15" t="s">
        <v>1494</v>
      </c>
      <c r="J542" s="600"/>
      <c r="K542" s="601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1220</v>
      </c>
      <c r="D544" s="20">
        <f>D22</f>
        <v>2078183</v>
      </c>
      <c r="E544" s="20">
        <f>SUM(F544:K544)</f>
        <v>1834852</v>
      </c>
      <c r="F544" s="20">
        <f aca="true" t="shared" si="142" ref="F544:K544">F22</f>
        <v>3902</v>
      </c>
      <c r="G544" s="20">
        <f t="shared" si="142"/>
        <v>0</v>
      </c>
      <c r="H544" s="20">
        <f t="shared" si="142"/>
        <v>0</v>
      </c>
      <c r="I544" s="20">
        <f t="shared" si="142"/>
        <v>1814942</v>
      </c>
      <c r="J544" s="20">
        <f t="shared" si="142"/>
        <v>836</v>
      </c>
      <c r="K544" s="21">
        <f t="shared" si="142"/>
        <v>15172</v>
      </c>
    </row>
    <row r="545" spans="1:11" ht="25.5">
      <c r="A545" s="135">
        <v>5437</v>
      </c>
      <c r="B545" s="15"/>
      <c r="C545" s="148" t="s">
        <v>1221</v>
      </c>
      <c r="D545" s="20">
        <f>D233</f>
        <v>2078183</v>
      </c>
      <c r="E545" s="20">
        <f>SUM(F545:K545)</f>
        <v>1851348</v>
      </c>
      <c r="F545" s="20">
        <f aca="true" t="shared" si="143" ref="F545:K545">F233</f>
        <v>3669</v>
      </c>
      <c r="G545" s="20">
        <f t="shared" si="143"/>
        <v>0</v>
      </c>
      <c r="H545" s="20">
        <f t="shared" si="143"/>
        <v>0</v>
      </c>
      <c r="I545" s="20">
        <f t="shared" si="143"/>
        <v>1830763</v>
      </c>
      <c r="J545" s="20">
        <f t="shared" si="143"/>
        <v>856</v>
      </c>
      <c r="K545" s="21">
        <f t="shared" si="143"/>
        <v>16060</v>
      </c>
    </row>
    <row r="546" spans="1:11" ht="25.5">
      <c r="A546" s="151">
        <v>5438</v>
      </c>
      <c r="B546" s="140"/>
      <c r="C546" s="149" t="s">
        <v>1222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233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1223</v>
      </c>
      <c r="D547" s="23">
        <f>IF((D545-D544)&gt;0,D545-D544,0)</f>
        <v>0</v>
      </c>
      <c r="E547" s="23">
        <f>IF((E545-E544)&gt;0,E545-E544,0)</f>
        <v>16496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15821</v>
      </c>
      <c r="J547" s="23">
        <f t="shared" si="145"/>
        <v>20</v>
      </c>
      <c r="K547" s="37">
        <f t="shared" si="145"/>
        <v>888</v>
      </c>
    </row>
    <row r="548" spans="1:11" ht="25.5">
      <c r="A548" s="135">
        <v>5440</v>
      </c>
      <c r="B548" s="15">
        <v>900000</v>
      </c>
      <c r="C548" s="148" t="s">
        <v>752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753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754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755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756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233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757</v>
      </c>
      <c r="D553" s="30">
        <f aca="true" t="shared" si="151" ref="D553:K553">IF(D536-D224&gt;0,D536-D224,0)</f>
        <v>0</v>
      </c>
      <c r="E553" s="30">
        <f t="shared" si="151"/>
        <v>16496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15821</v>
      </c>
      <c r="J553" s="30">
        <f t="shared" si="151"/>
        <v>20</v>
      </c>
      <c r="K553" s="31">
        <f t="shared" si="151"/>
        <v>888</v>
      </c>
    </row>
    <row r="556" spans="1:10" s="97" customFormat="1" ht="29.25" customHeight="1">
      <c r="A556" s="133" t="s">
        <v>1259</v>
      </c>
      <c r="B556" s="144"/>
      <c r="C556" s="144"/>
      <c r="E556" s="618" t="s">
        <v>767</v>
      </c>
      <c r="F556" s="618"/>
      <c r="I556" s="617" t="s">
        <v>244</v>
      </c>
      <c r="J556" s="617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1745</v>
      </c>
      <c r="I559" s="97" t="s">
        <v>1258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F541:I541"/>
    <mergeCell ref="E230:E231"/>
    <mergeCell ref="A513:A515"/>
    <mergeCell ref="B513:B515"/>
    <mergeCell ref="C513:C515"/>
    <mergeCell ref="D513:D515"/>
    <mergeCell ref="I556:J556"/>
    <mergeCell ref="E556:F556"/>
    <mergeCell ref="F372:I372"/>
    <mergeCell ref="F397:I397"/>
    <mergeCell ref="F425:I425"/>
    <mergeCell ref="J230:J231"/>
    <mergeCell ref="F346:I346"/>
    <mergeCell ref="E458:K458"/>
    <mergeCell ref="E459:E460"/>
    <mergeCell ref="K459:K460"/>
    <mergeCell ref="E513:K513"/>
    <mergeCell ref="K230:K231"/>
    <mergeCell ref="E249:E250"/>
    <mergeCell ref="J249:J250"/>
    <mergeCell ref="K249:K250"/>
    <mergeCell ref="J514:J515"/>
    <mergeCell ref="K514:K515"/>
    <mergeCell ref="K541:K542"/>
    <mergeCell ref="F487:I487"/>
    <mergeCell ref="E514:E515"/>
    <mergeCell ref="E541:E542"/>
    <mergeCell ref="J541:J542"/>
    <mergeCell ref="F514:I514"/>
    <mergeCell ref="E540:K540"/>
    <mergeCell ref="E487:E488"/>
    <mergeCell ref="C424:C426"/>
    <mergeCell ref="D458:D460"/>
    <mergeCell ref="F459:I459"/>
    <mergeCell ref="E486:K486"/>
    <mergeCell ref="K487:K488"/>
    <mergeCell ref="D486:D488"/>
    <mergeCell ref="J487:J488"/>
    <mergeCell ref="J459:J460"/>
    <mergeCell ref="D424:D426"/>
    <mergeCell ref="E396:K396"/>
    <mergeCell ref="E397:E398"/>
    <mergeCell ref="J397:J398"/>
    <mergeCell ref="K397:K398"/>
    <mergeCell ref="K425:K426"/>
    <mergeCell ref="E424:K424"/>
    <mergeCell ref="E425:E426"/>
    <mergeCell ref="J425:J426"/>
    <mergeCell ref="J346:J347"/>
    <mergeCell ref="J372:J373"/>
    <mergeCell ref="E346:E347"/>
    <mergeCell ref="E372:E373"/>
    <mergeCell ref="K346:K347"/>
    <mergeCell ref="K372:K373"/>
    <mergeCell ref="E316:E317"/>
    <mergeCell ref="J316:J317"/>
    <mergeCell ref="K316:K317"/>
    <mergeCell ref="F285:I285"/>
    <mergeCell ref="F316:I316"/>
    <mergeCell ref="E284:K284"/>
    <mergeCell ref="E285:E286"/>
    <mergeCell ref="D540:D542"/>
    <mergeCell ref="D248:D250"/>
    <mergeCell ref="D315:D317"/>
    <mergeCell ref="F249:I249"/>
    <mergeCell ref="E248:K248"/>
    <mergeCell ref="J285:J286"/>
    <mergeCell ref="K285:K286"/>
    <mergeCell ref="E345:K345"/>
    <mergeCell ref="D284:D286"/>
    <mergeCell ref="E315:K315"/>
    <mergeCell ref="A345:A347"/>
    <mergeCell ref="A371:A373"/>
    <mergeCell ref="B371:B373"/>
    <mergeCell ref="C371:C373"/>
    <mergeCell ref="B345:B347"/>
    <mergeCell ref="A540:A542"/>
    <mergeCell ref="B540:B542"/>
    <mergeCell ref="C540:C542"/>
    <mergeCell ref="A424:A426"/>
    <mergeCell ref="B424:B426"/>
    <mergeCell ref="C486:C488"/>
    <mergeCell ref="A458:A460"/>
    <mergeCell ref="B458:B460"/>
    <mergeCell ref="C345:C347"/>
    <mergeCell ref="A396:A398"/>
    <mergeCell ref="B396:B398"/>
    <mergeCell ref="A486:A488"/>
    <mergeCell ref="B486:B488"/>
    <mergeCell ref="C458:C460"/>
    <mergeCell ref="C396:C398"/>
    <mergeCell ref="D396:D398"/>
    <mergeCell ref="E371:K371"/>
    <mergeCell ref="A284:A286"/>
    <mergeCell ref="B284:B286"/>
    <mergeCell ref="B315:B317"/>
    <mergeCell ref="D371:D373"/>
    <mergeCell ref="C284:C286"/>
    <mergeCell ref="D345:D347"/>
    <mergeCell ref="A315:A317"/>
    <mergeCell ref="C315:C317"/>
    <mergeCell ref="D229:D231"/>
    <mergeCell ref="C195:C197"/>
    <mergeCell ref="D195:D197"/>
    <mergeCell ref="C229:C231"/>
    <mergeCell ref="C217:C219"/>
    <mergeCell ref="A248:A250"/>
    <mergeCell ref="B248:B250"/>
    <mergeCell ref="C248:C250"/>
    <mergeCell ref="A229:A231"/>
    <mergeCell ref="B229:B231"/>
    <mergeCell ref="B217:B219"/>
    <mergeCell ref="A195:A197"/>
    <mergeCell ref="A169:A171"/>
    <mergeCell ref="A116:A118"/>
    <mergeCell ref="B116:B118"/>
    <mergeCell ref="A142:A144"/>
    <mergeCell ref="D116:D118"/>
    <mergeCell ref="B142:B144"/>
    <mergeCell ref="C142:C144"/>
    <mergeCell ref="D142:D144"/>
    <mergeCell ref="C116:C118"/>
    <mergeCell ref="A86:A88"/>
    <mergeCell ref="E170:E171"/>
    <mergeCell ref="J170:J171"/>
    <mergeCell ref="K170:K171"/>
    <mergeCell ref="F170:I170"/>
    <mergeCell ref="B169:B171"/>
    <mergeCell ref="A217:A219"/>
    <mergeCell ref="B195:B197"/>
    <mergeCell ref="D217:D219"/>
    <mergeCell ref="C169:C171"/>
    <mergeCell ref="D169:D171"/>
    <mergeCell ref="D27:D29"/>
    <mergeCell ref="K28:K29"/>
    <mergeCell ref="E59:K59"/>
    <mergeCell ref="E60:E61"/>
    <mergeCell ref="J60:J61"/>
    <mergeCell ref="K60:K61"/>
    <mergeCell ref="F28:I28"/>
    <mergeCell ref="F60:I60"/>
    <mergeCell ref="D18:D20"/>
    <mergeCell ref="J19:J20"/>
    <mergeCell ref="B86:B88"/>
    <mergeCell ref="A59:A61"/>
    <mergeCell ref="B59:B61"/>
    <mergeCell ref="A18:A20"/>
    <mergeCell ref="B18:B20"/>
    <mergeCell ref="A27:A29"/>
    <mergeCell ref="B27:B29"/>
    <mergeCell ref="C27:C29"/>
    <mergeCell ref="C18:C20"/>
    <mergeCell ref="E18:K18"/>
    <mergeCell ref="F19:I19"/>
    <mergeCell ref="C59:C61"/>
    <mergeCell ref="E27:K27"/>
    <mergeCell ref="D59:D61"/>
    <mergeCell ref="E28:E29"/>
    <mergeCell ref="J28:J29"/>
    <mergeCell ref="K19:K20"/>
    <mergeCell ref="E19:E20"/>
    <mergeCell ref="E217:K217"/>
    <mergeCell ref="J87:J88"/>
    <mergeCell ref="K87:K88"/>
    <mergeCell ref="F87:I87"/>
    <mergeCell ref="C86:C88"/>
    <mergeCell ref="E87:E88"/>
    <mergeCell ref="D86:D88"/>
    <mergeCell ref="E86:K86"/>
    <mergeCell ref="E195:K195"/>
    <mergeCell ref="E169:K169"/>
    <mergeCell ref="J117:J118"/>
    <mergeCell ref="E229:K229"/>
    <mergeCell ref="F230:I230"/>
    <mergeCell ref="F117:I117"/>
    <mergeCell ref="F143:I143"/>
    <mergeCell ref="K117:K118"/>
    <mergeCell ref="E196:E197"/>
    <mergeCell ref="J196:J197"/>
    <mergeCell ref="K196:K197"/>
    <mergeCell ref="F196:I196"/>
    <mergeCell ref="E218:E219"/>
    <mergeCell ref="J218:J219"/>
    <mergeCell ref="K218:K219"/>
    <mergeCell ref="F218:I218"/>
    <mergeCell ref="E116:K116"/>
    <mergeCell ref="E117:E118"/>
    <mergeCell ref="E142:K142"/>
    <mergeCell ref="E143:E144"/>
    <mergeCell ref="J143:J144"/>
    <mergeCell ref="K143:K144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34">
      <selection activeCell="H8" sqref="H8"/>
    </sheetView>
  </sheetViews>
  <sheetFormatPr defaultColWidth="9.140625" defaultRowHeight="12.75"/>
  <cols>
    <col min="1" max="1" width="5.57421875" style="426" customWidth="1"/>
    <col min="2" max="2" width="0" style="426" hidden="1" customWidth="1"/>
    <col min="3" max="3" width="43.140625" style="426" customWidth="1"/>
    <col min="4" max="4" width="20.57421875" style="425" customWidth="1"/>
    <col min="5" max="5" width="18.8515625" style="425" customWidth="1"/>
    <col min="6" max="6" width="19.7109375" style="426" customWidth="1"/>
    <col min="7" max="7" width="19.28125" style="426" customWidth="1"/>
    <col min="8" max="16384" width="9.140625" style="426" customWidth="1"/>
  </cols>
  <sheetData>
    <row r="1" spans="1:7" ht="12.75">
      <c r="A1" s="423" t="s">
        <v>1504</v>
      </c>
      <c r="B1" s="424"/>
      <c r="C1" s="425"/>
      <c r="F1" s="425"/>
      <c r="G1" s="425"/>
    </row>
    <row r="2" spans="1:6" ht="12.75">
      <c r="A2" s="423" t="s">
        <v>1818</v>
      </c>
      <c r="B2" s="424"/>
      <c r="C2" s="425"/>
      <c r="F2" s="427" t="s">
        <v>575</v>
      </c>
    </row>
    <row r="3" spans="1:7" ht="12.75">
      <c r="A3" s="423" t="s">
        <v>246</v>
      </c>
      <c r="B3" s="424"/>
      <c r="C3" s="425"/>
      <c r="F3" s="425"/>
      <c r="G3" s="425"/>
    </row>
    <row r="4" spans="1:7" ht="54" customHeight="1">
      <c r="A4" s="619" t="s">
        <v>668</v>
      </c>
      <c r="B4" s="619"/>
      <c r="C4" s="619"/>
      <c r="D4" s="619"/>
      <c r="E4" s="619"/>
      <c r="F4" s="619"/>
      <c r="G4" s="428"/>
    </row>
    <row r="5" spans="1:7" ht="23.25" customHeight="1">
      <c r="A5" s="66" t="str">
        <f>"ФИЛИЈАЛА:   "&amp;Fili</f>
        <v>ФИЛИЈАЛА:   23 ЛЕСКОВАЦ</v>
      </c>
      <c r="B5" s="430"/>
      <c r="C5" s="425"/>
      <c r="F5" s="425"/>
      <c r="G5" s="425"/>
    </row>
    <row r="6" spans="1:7" ht="12.75">
      <c r="A6" s="66" t="str">
        <f>"ЗДРАВСТВЕНА УСТАНОВА:  "&amp;ZDU</f>
        <v>ЗДРАВСТВЕНА УСТАНОВА:  00223009 ОБ ЛЕСКОВАЦ</v>
      </c>
      <c r="B6" s="430"/>
      <c r="C6" s="425"/>
      <c r="F6" s="425"/>
      <c r="G6" s="425"/>
    </row>
    <row r="7" spans="1:6" ht="20.25" customHeight="1" thickBot="1">
      <c r="A7" s="425"/>
      <c r="B7" s="425"/>
      <c r="C7" s="425"/>
      <c r="F7" s="431" t="s">
        <v>1673</v>
      </c>
    </row>
    <row r="8" spans="1:6" s="436" customFormat="1" ht="26.25" thickBot="1">
      <c r="A8" s="432" t="s">
        <v>576</v>
      </c>
      <c r="B8" s="433"/>
      <c r="C8" s="433" t="s">
        <v>577</v>
      </c>
      <c r="D8" s="434" t="s">
        <v>669</v>
      </c>
      <c r="E8" s="434" t="s">
        <v>670</v>
      </c>
      <c r="F8" s="435" t="s">
        <v>671</v>
      </c>
    </row>
    <row r="9" spans="1:6" s="441" customFormat="1" ht="11.25" customHeight="1">
      <c r="A9" s="437">
        <v>1</v>
      </c>
      <c r="B9" s="438"/>
      <c r="C9" s="438">
        <v>2</v>
      </c>
      <c r="D9" s="439" t="s">
        <v>578</v>
      </c>
      <c r="E9" s="439">
        <v>4</v>
      </c>
      <c r="F9" s="440">
        <v>5</v>
      </c>
    </row>
    <row r="10" spans="1:6" s="447" customFormat="1" ht="27.75" customHeight="1">
      <c r="A10" s="442" t="s">
        <v>1503</v>
      </c>
      <c r="B10" s="443"/>
      <c r="C10" s="444" t="s">
        <v>579</v>
      </c>
      <c r="D10" s="445">
        <f>SUM(D11:D12)</f>
        <v>0</v>
      </c>
      <c r="E10" s="445">
        <f>SUM(E11:E12)</f>
        <v>0</v>
      </c>
      <c r="F10" s="446">
        <f>SUM(F11:F12)</f>
        <v>0</v>
      </c>
    </row>
    <row r="11" spans="1:6" s="454" customFormat="1" ht="19.5" customHeight="1">
      <c r="A11" s="448" t="s">
        <v>1633</v>
      </c>
      <c r="B11" s="449"/>
      <c r="C11" s="450" t="s">
        <v>580</v>
      </c>
      <c r="D11" s="451">
        <f>E11+F11</f>
        <v>0</v>
      </c>
      <c r="E11" s="452"/>
      <c r="F11" s="453"/>
    </row>
    <row r="12" spans="1:6" s="454" customFormat="1" ht="19.5" customHeight="1">
      <c r="A12" s="448" t="s">
        <v>1634</v>
      </c>
      <c r="B12" s="449"/>
      <c r="C12" s="450" t="s">
        <v>581</v>
      </c>
      <c r="D12" s="451">
        <f>E12+F12</f>
        <v>0</v>
      </c>
      <c r="E12" s="452"/>
      <c r="F12" s="455"/>
    </row>
    <row r="13" spans="1:6" s="447" customFormat="1" ht="27.75" customHeight="1">
      <c r="A13" s="442" t="s">
        <v>1635</v>
      </c>
      <c r="B13" s="443"/>
      <c r="C13" s="444" t="s">
        <v>582</v>
      </c>
      <c r="D13" s="445">
        <f>SUM(D14:D18)</f>
        <v>8341</v>
      </c>
      <c r="E13" s="445">
        <f>SUM(E14:E18)</f>
        <v>456</v>
      </c>
      <c r="F13" s="446">
        <f>SUM(F14:F18)</f>
        <v>7885</v>
      </c>
    </row>
    <row r="14" spans="1:6" s="454" customFormat="1" ht="18.75" customHeight="1">
      <c r="A14" s="448" t="s">
        <v>1638</v>
      </c>
      <c r="B14" s="449"/>
      <c r="C14" s="450" t="s">
        <v>583</v>
      </c>
      <c r="D14" s="451">
        <f>E14+F14</f>
        <v>7328</v>
      </c>
      <c r="E14" s="452">
        <v>456</v>
      </c>
      <c r="F14" s="453">
        <v>6872</v>
      </c>
    </row>
    <row r="15" spans="1:6" s="454" customFormat="1" ht="20.25" customHeight="1">
      <c r="A15" s="448" t="s">
        <v>1639</v>
      </c>
      <c r="B15" s="449"/>
      <c r="C15" s="450" t="s">
        <v>584</v>
      </c>
      <c r="D15" s="451">
        <f aca="true" t="shared" si="0" ref="D15:D41">E15+F15</f>
        <v>0</v>
      </c>
      <c r="E15" s="452"/>
      <c r="F15" s="455"/>
    </row>
    <row r="16" spans="1:6" s="454" customFormat="1" ht="27.75" customHeight="1">
      <c r="A16" s="448" t="s">
        <v>1640</v>
      </c>
      <c r="B16" s="449"/>
      <c r="C16" s="450" t="s">
        <v>585</v>
      </c>
      <c r="D16" s="451">
        <f t="shared" si="0"/>
        <v>0</v>
      </c>
      <c r="E16" s="452"/>
      <c r="F16" s="455"/>
    </row>
    <row r="17" spans="1:6" s="454" customFormat="1" ht="21.75" customHeight="1">
      <c r="A17" s="448" t="s">
        <v>586</v>
      </c>
      <c r="B17" s="449"/>
      <c r="C17" s="450" t="s">
        <v>587</v>
      </c>
      <c r="D17" s="451">
        <f t="shared" si="0"/>
        <v>47</v>
      </c>
      <c r="E17" s="452"/>
      <c r="F17" s="455">
        <v>47</v>
      </c>
    </row>
    <row r="18" spans="1:6" s="454" customFormat="1" ht="21.75" customHeight="1">
      <c r="A18" s="448" t="s">
        <v>588</v>
      </c>
      <c r="B18" s="449"/>
      <c r="C18" s="450" t="s">
        <v>589</v>
      </c>
      <c r="D18" s="451">
        <f t="shared" si="0"/>
        <v>966</v>
      </c>
      <c r="E18" s="452"/>
      <c r="F18" s="455">
        <v>966</v>
      </c>
    </row>
    <row r="19" spans="1:6" s="447" customFormat="1" ht="27.75" customHeight="1">
      <c r="A19" s="442" t="s">
        <v>1636</v>
      </c>
      <c r="B19" s="443"/>
      <c r="C19" s="444" t="s">
        <v>590</v>
      </c>
      <c r="D19" s="456">
        <f t="shared" si="0"/>
        <v>580</v>
      </c>
      <c r="E19" s="457">
        <v>441</v>
      </c>
      <c r="F19" s="458">
        <v>139</v>
      </c>
    </row>
    <row r="20" spans="1:6" s="447" customFormat="1" ht="27.75" customHeight="1">
      <c r="A20" s="442" t="s">
        <v>1637</v>
      </c>
      <c r="B20" s="443"/>
      <c r="C20" s="444" t="s">
        <v>591</v>
      </c>
      <c r="D20" s="445">
        <f>SUM(D21:D27)</f>
        <v>18215</v>
      </c>
      <c r="E20" s="445">
        <f>SUM(E21:E27)</f>
        <v>8391</v>
      </c>
      <c r="F20" s="446">
        <f>SUM(F21:F27)</f>
        <v>9824</v>
      </c>
    </row>
    <row r="21" spans="1:6" s="454" customFormat="1" ht="21" customHeight="1">
      <c r="A21" s="448" t="s">
        <v>1641</v>
      </c>
      <c r="B21" s="449"/>
      <c r="C21" s="450" t="s">
        <v>592</v>
      </c>
      <c r="D21" s="451">
        <f t="shared" si="0"/>
        <v>2542</v>
      </c>
      <c r="E21" s="452">
        <v>1723</v>
      </c>
      <c r="F21" s="455">
        <v>819</v>
      </c>
    </row>
    <row r="22" spans="1:6" s="454" customFormat="1" ht="21" customHeight="1">
      <c r="A22" s="448" t="s">
        <v>1642</v>
      </c>
      <c r="B22" s="449"/>
      <c r="C22" s="450" t="s">
        <v>593</v>
      </c>
      <c r="D22" s="451">
        <f t="shared" si="0"/>
        <v>8710</v>
      </c>
      <c r="E22" s="452"/>
      <c r="F22" s="455">
        <v>8710</v>
      </c>
    </row>
    <row r="23" spans="1:6" s="454" customFormat="1" ht="27.75" customHeight="1">
      <c r="A23" s="448" t="s">
        <v>594</v>
      </c>
      <c r="B23" s="449"/>
      <c r="C23" s="450" t="s">
        <v>595</v>
      </c>
      <c r="D23" s="451">
        <f t="shared" si="0"/>
        <v>0</v>
      </c>
      <c r="E23" s="452"/>
      <c r="F23" s="455"/>
    </row>
    <row r="24" spans="1:6" s="454" customFormat="1" ht="20.25" customHeight="1">
      <c r="A24" s="448" t="s">
        <v>596</v>
      </c>
      <c r="B24" s="449"/>
      <c r="C24" s="450" t="s">
        <v>597</v>
      </c>
      <c r="D24" s="451">
        <f t="shared" si="0"/>
        <v>0</v>
      </c>
      <c r="E24" s="452"/>
      <c r="F24" s="455"/>
    </row>
    <row r="25" spans="1:6" s="454" customFormat="1" ht="20.25" customHeight="1">
      <c r="A25" s="448" t="s">
        <v>598</v>
      </c>
      <c r="B25" s="449"/>
      <c r="C25" s="450" t="s">
        <v>599</v>
      </c>
      <c r="D25" s="451">
        <f t="shared" si="0"/>
        <v>6963</v>
      </c>
      <c r="E25" s="452">
        <v>6668</v>
      </c>
      <c r="F25" s="453">
        <v>295</v>
      </c>
    </row>
    <row r="26" spans="1:6" s="454" customFormat="1" ht="20.25" customHeight="1">
      <c r="A26" s="448" t="s">
        <v>600</v>
      </c>
      <c r="B26" s="449"/>
      <c r="C26" s="450" t="s">
        <v>601</v>
      </c>
      <c r="D26" s="451">
        <f t="shared" si="0"/>
        <v>0</v>
      </c>
      <c r="E26" s="452"/>
      <c r="F26" s="455"/>
    </row>
    <row r="27" spans="1:6" s="454" customFormat="1" ht="20.25" customHeight="1">
      <c r="A27" s="448" t="s">
        <v>602</v>
      </c>
      <c r="B27" s="449"/>
      <c r="C27" s="459" t="s">
        <v>603</v>
      </c>
      <c r="D27" s="451">
        <f t="shared" si="0"/>
        <v>0</v>
      </c>
      <c r="E27" s="452"/>
      <c r="F27" s="455"/>
    </row>
    <row r="28" spans="1:6" s="447" customFormat="1" ht="27.75" customHeight="1">
      <c r="A28" s="460" t="s">
        <v>604</v>
      </c>
      <c r="B28" s="443"/>
      <c r="C28" s="444" t="s">
        <v>605</v>
      </c>
      <c r="D28" s="456">
        <f t="shared" si="0"/>
        <v>22668</v>
      </c>
      <c r="E28" s="457"/>
      <c r="F28" s="458">
        <v>22668</v>
      </c>
    </row>
    <row r="29" spans="1:6" s="447" customFormat="1" ht="27.75" customHeight="1">
      <c r="A29" s="460" t="s">
        <v>606</v>
      </c>
      <c r="B29" s="443"/>
      <c r="C29" s="444" t="s">
        <v>607</v>
      </c>
      <c r="D29" s="456">
        <f t="shared" si="0"/>
        <v>4302</v>
      </c>
      <c r="E29" s="457"/>
      <c r="F29" s="458">
        <v>4302</v>
      </c>
    </row>
    <row r="30" spans="1:6" s="447" customFormat="1" ht="27.75" customHeight="1">
      <c r="A30" s="460" t="s">
        <v>608</v>
      </c>
      <c r="B30" s="443"/>
      <c r="C30" s="444" t="s">
        <v>609</v>
      </c>
      <c r="D30" s="456">
        <f t="shared" si="0"/>
        <v>220</v>
      </c>
      <c r="E30" s="461"/>
      <c r="F30" s="458">
        <v>220</v>
      </c>
    </row>
    <row r="31" spans="1:6" s="447" customFormat="1" ht="27.75" customHeight="1">
      <c r="A31" s="460" t="s">
        <v>610</v>
      </c>
      <c r="B31" s="443"/>
      <c r="C31" s="444" t="s">
        <v>611</v>
      </c>
      <c r="D31" s="462">
        <f>SUM(D32:D36)</f>
        <v>890</v>
      </c>
      <c r="E31" s="462">
        <f>SUM(E32:E36)</f>
        <v>0</v>
      </c>
      <c r="F31" s="463">
        <f>SUM(F32:F36)</f>
        <v>890</v>
      </c>
    </row>
    <row r="32" spans="1:6" s="454" customFormat="1" ht="21" customHeight="1">
      <c r="A32" s="448" t="s">
        <v>612</v>
      </c>
      <c r="B32" s="449"/>
      <c r="C32" s="450" t="s">
        <v>613</v>
      </c>
      <c r="D32" s="451">
        <f t="shared" si="0"/>
        <v>0</v>
      </c>
      <c r="E32" s="452"/>
      <c r="F32" s="455"/>
    </row>
    <row r="33" spans="1:6" s="454" customFormat="1" ht="21" customHeight="1">
      <c r="A33" s="448" t="s">
        <v>614</v>
      </c>
      <c r="B33" s="449"/>
      <c r="C33" s="450" t="s">
        <v>615</v>
      </c>
      <c r="D33" s="451">
        <f t="shared" si="0"/>
        <v>0</v>
      </c>
      <c r="E33" s="452"/>
      <c r="F33" s="455"/>
    </row>
    <row r="34" spans="1:6" s="454" customFormat="1" ht="21" customHeight="1">
      <c r="A34" s="448" t="s">
        <v>616</v>
      </c>
      <c r="B34" s="449"/>
      <c r="C34" s="459" t="s">
        <v>617</v>
      </c>
      <c r="D34" s="451">
        <f t="shared" si="0"/>
        <v>0</v>
      </c>
      <c r="E34" s="464"/>
      <c r="F34" s="455"/>
    </row>
    <row r="35" spans="1:6" s="454" customFormat="1" ht="21" customHeight="1">
      <c r="A35" s="448" t="s">
        <v>618</v>
      </c>
      <c r="B35" s="449"/>
      <c r="C35" s="459" t="s">
        <v>619</v>
      </c>
      <c r="D35" s="451">
        <f t="shared" si="0"/>
        <v>363</v>
      </c>
      <c r="E35" s="464"/>
      <c r="F35" s="455">
        <v>363</v>
      </c>
    </row>
    <row r="36" spans="1:6" s="454" customFormat="1" ht="21" customHeight="1">
      <c r="A36" s="448" t="s">
        <v>620</v>
      </c>
      <c r="B36" s="449"/>
      <c r="C36" s="459" t="s">
        <v>621</v>
      </c>
      <c r="D36" s="451">
        <f t="shared" si="0"/>
        <v>527</v>
      </c>
      <c r="E36" s="464"/>
      <c r="F36" s="455">
        <v>527</v>
      </c>
    </row>
    <row r="37" spans="1:6" s="447" customFormat="1" ht="27.75" customHeight="1">
      <c r="A37" s="460" t="s">
        <v>622</v>
      </c>
      <c r="B37" s="443"/>
      <c r="C37" s="465" t="s">
        <v>623</v>
      </c>
      <c r="D37" s="462">
        <f>SUM(D38:D40)</f>
        <v>1220</v>
      </c>
      <c r="E37" s="462">
        <f>SUM(E38:E40)</f>
        <v>1220</v>
      </c>
      <c r="F37" s="463">
        <f>SUM(F38:F40)</f>
        <v>0</v>
      </c>
    </row>
    <row r="38" spans="1:6" s="454" customFormat="1" ht="20.25" customHeight="1">
      <c r="A38" s="448" t="s">
        <v>624</v>
      </c>
      <c r="B38" s="449"/>
      <c r="C38" s="459" t="s">
        <v>625</v>
      </c>
      <c r="D38" s="451">
        <f t="shared" si="0"/>
        <v>809</v>
      </c>
      <c r="E38" s="464">
        <v>809</v>
      </c>
      <c r="F38" s="455"/>
    </row>
    <row r="39" spans="1:6" s="454" customFormat="1" ht="20.25" customHeight="1">
      <c r="A39" s="448" t="s">
        <v>626</v>
      </c>
      <c r="B39" s="449"/>
      <c r="C39" s="459" t="s">
        <v>627</v>
      </c>
      <c r="D39" s="451">
        <f t="shared" si="0"/>
        <v>0</v>
      </c>
      <c r="E39" s="464"/>
      <c r="F39" s="455"/>
    </row>
    <row r="40" spans="1:6" s="454" customFormat="1" ht="20.25" customHeight="1">
      <c r="A40" s="448" t="s">
        <v>628</v>
      </c>
      <c r="B40" s="449"/>
      <c r="C40" s="459" t="s">
        <v>629</v>
      </c>
      <c r="D40" s="451">
        <f t="shared" si="0"/>
        <v>411</v>
      </c>
      <c r="E40" s="464">
        <v>411</v>
      </c>
      <c r="F40" s="455"/>
    </row>
    <row r="41" spans="1:6" s="447" customFormat="1" ht="24.75" customHeight="1">
      <c r="A41" s="460" t="s">
        <v>630</v>
      </c>
      <c r="B41" s="443"/>
      <c r="C41" s="465" t="s">
        <v>631</v>
      </c>
      <c r="D41" s="456">
        <f t="shared" si="0"/>
        <v>32927</v>
      </c>
      <c r="E41" s="461">
        <v>19596</v>
      </c>
      <c r="F41" s="458">
        <v>13331</v>
      </c>
    </row>
    <row r="42" spans="1:6" s="447" customFormat="1" ht="30" customHeight="1" thickBot="1">
      <c r="A42" s="466" t="s">
        <v>632</v>
      </c>
      <c r="B42" s="467"/>
      <c r="C42" s="468" t="s">
        <v>633</v>
      </c>
      <c r="D42" s="469">
        <f>+D10+D13+D19+D20+D28+D29+D30+D31+D37+D41</f>
        <v>89363</v>
      </c>
      <c r="E42" s="469">
        <f>+E10+E13+E19+E20+E28+E29+E30+E31+E37+E41</f>
        <v>30104</v>
      </c>
      <c r="F42" s="470">
        <f>+F10+F13+F19+F20+F28+F29+F30+F31+F37+F41</f>
        <v>59259</v>
      </c>
    </row>
    <row r="43" spans="1:6" s="447" customFormat="1" ht="27" customHeight="1">
      <c r="A43" s="471"/>
      <c r="B43" s="472"/>
      <c r="C43" s="473"/>
      <c r="D43" s="474"/>
      <c r="E43" s="474"/>
      <c r="F43" s="474"/>
    </row>
    <row r="44" spans="1:7" ht="13.5" customHeight="1">
      <c r="A44" s="620" t="s">
        <v>634</v>
      </c>
      <c r="B44" s="620"/>
      <c r="C44" s="620"/>
      <c r="D44" s="620"/>
      <c r="E44" s="620"/>
      <c r="F44" s="620"/>
      <c r="G44" s="620"/>
    </row>
    <row r="45" spans="1:7" s="425" customFormat="1" ht="13.5" customHeight="1">
      <c r="A45" s="475"/>
      <c r="B45" s="475"/>
      <c r="C45" s="620"/>
      <c r="D45" s="620"/>
      <c r="E45" s="475"/>
      <c r="F45" s="475"/>
      <c r="G45" s="475"/>
    </row>
    <row r="46" ht="13.5" customHeight="1">
      <c r="C46" s="476"/>
    </row>
    <row r="47" spans="3:6" ht="34.5" customHeight="1">
      <c r="C47" s="426" t="s">
        <v>255</v>
      </c>
      <c r="F47" s="426" t="s">
        <v>256</v>
      </c>
    </row>
    <row r="48" spans="3:6" ht="15.75" customHeight="1">
      <c r="C48" s="426" t="s">
        <v>635</v>
      </c>
      <c r="F48" s="426" t="s">
        <v>257</v>
      </c>
    </row>
    <row r="49" ht="21.75" customHeight="1">
      <c r="C49" s="426" t="s">
        <v>636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4">
      <selection activeCell="N20" sqref="M19:N20"/>
    </sheetView>
  </sheetViews>
  <sheetFormatPr defaultColWidth="9.140625" defaultRowHeight="12.75"/>
  <cols>
    <col min="1" max="1" width="9.140625" style="426" customWidth="1"/>
    <col min="2" max="2" width="0" style="426" hidden="1" customWidth="1"/>
    <col min="3" max="5" width="15.7109375" style="426" customWidth="1"/>
    <col min="6" max="6" width="17.421875" style="426" customWidth="1"/>
    <col min="7" max="7" width="27.57421875" style="426" customWidth="1"/>
    <col min="8" max="8" width="2.421875" style="426" hidden="1" customWidth="1"/>
    <col min="9" max="9" width="0.13671875" style="426" customWidth="1"/>
    <col min="10" max="16384" width="9.140625" style="426" customWidth="1"/>
  </cols>
  <sheetData>
    <row r="1" spans="1:9" ht="12.75">
      <c r="A1" s="423" t="s">
        <v>1504</v>
      </c>
      <c r="B1" s="424"/>
      <c r="C1" s="425"/>
      <c r="D1" s="425"/>
      <c r="E1" s="425"/>
      <c r="F1" s="425"/>
      <c r="G1" s="425"/>
      <c r="H1" s="425"/>
      <c r="I1" s="425"/>
    </row>
    <row r="2" spans="1:9" ht="12.75">
      <c r="A2" s="423" t="s">
        <v>1818</v>
      </c>
      <c r="B2" s="424"/>
      <c r="C2" s="425"/>
      <c r="D2" s="425"/>
      <c r="E2" s="425"/>
      <c r="F2" s="425"/>
      <c r="G2" s="427" t="s">
        <v>637</v>
      </c>
      <c r="H2" s="425"/>
      <c r="I2" s="425"/>
    </row>
    <row r="3" spans="1:9" ht="12.75">
      <c r="A3" s="423" t="s">
        <v>246</v>
      </c>
      <c r="B3" s="424"/>
      <c r="C3" s="425"/>
      <c r="D3" s="425"/>
      <c r="E3" s="425"/>
      <c r="F3" s="425"/>
      <c r="G3" s="425"/>
      <c r="H3" s="425"/>
      <c r="I3" s="425"/>
    </row>
    <row r="4" spans="1:9" ht="62.25" customHeight="1">
      <c r="A4" s="619" t="s">
        <v>672</v>
      </c>
      <c r="B4" s="619"/>
      <c r="C4" s="619"/>
      <c r="D4" s="619"/>
      <c r="E4" s="619"/>
      <c r="F4" s="619"/>
      <c r="G4" s="619"/>
      <c r="H4" s="619"/>
      <c r="I4" s="619"/>
    </row>
    <row r="5" spans="1:9" ht="21.75" customHeight="1">
      <c r="A5" s="66" t="str">
        <f>"ФИЛИЈАЛА:   "&amp;Fili</f>
        <v>ФИЛИЈАЛА:   23 ЛЕСКОВАЦ</v>
      </c>
      <c r="B5" s="430"/>
      <c r="C5" s="425"/>
      <c r="D5" s="425"/>
      <c r="E5" s="425"/>
      <c r="F5" s="425"/>
      <c r="G5" s="425"/>
      <c r="H5" s="425"/>
      <c r="I5" s="425"/>
    </row>
    <row r="6" spans="1:9" ht="18" customHeight="1">
      <c r="A6" s="66" t="str">
        <f>"ЗДРАВСТВЕНА УСТАНОВА:  "&amp;ZDU</f>
        <v>ЗДРАВСТВЕНА УСТАНОВА:  00223009 ОБ ЛЕСКОВАЦ</v>
      </c>
      <c r="B6" s="430"/>
      <c r="C6" s="425"/>
      <c r="D6" s="425"/>
      <c r="E6" s="425"/>
      <c r="F6" s="425"/>
      <c r="G6" s="425"/>
      <c r="H6" s="425"/>
      <c r="I6" s="425"/>
    </row>
    <row r="7" spans="1:9" ht="21.75" customHeight="1" thickBot="1">
      <c r="A7" s="429"/>
      <c r="B7" s="430"/>
      <c r="C7" s="425"/>
      <c r="D7" s="425"/>
      <c r="E7" s="425"/>
      <c r="F7" s="425"/>
      <c r="G7" s="431" t="s">
        <v>1673</v>
      </c>
      <c r="H7" s="425"/>
      <c r="I7" s="425"/>
    </row>
    <row r="8" spans="1:9" ht="24.75" customHeight="1" thickBot="1">
      <c r="A8" s="477" t="s">
        <v>638</v>
      </c>
      <c r="B8" s="478"/>
      <c r="C8" s="478" t="s">
        <v>639</v>
      </c>
      <c r="D8" s="623" t="s">
        <v>640</v>
      </c>
      <c r="E8" s="623"/>
      <c r="F8" s="623"/>
      <c r="G8" s="479" t="s">
        <v>673</v>
      </c>
      <c r="H8" s="425"/>
      <c r="I8" s="425"/>
    </row>
    <row r="9" spans="1:12" ht="10.5" customHeight="1">
      <c r="A9" s="480">
        <v>1</v>
      </c>
      <c r="B9" s="481"/>
      <c r="C9" s="481">
        <v>2</v>
      </c>
      <c r="D9" s="624">
        <v>3</v>
      </c>
      <c r="E9" s="624"/>
      <c r="F9" s="624"/>
      <c r="G9" s="482">
        <v>4</v>
      </c>
      <c r="H9" s="425"/>
      <c r="I9" s="425"/>
      <c r="L9" s="483"/>
    </row>
    <row r="10" spans="1:9" ht="24.75" customHeight="1">
      <c r="A10" s="484" t="s">
        <v>642</v>
      </c>
      <c r="B10" s="485"/>
      <c r="C10" s="485">
        <v>122100</v>
      </c>
      <c r="D10" s="625" t="s">
        <v>643</v>
      </c>
      <c r="E10" s="625"/>
      <c r="F10" s="625"/>
      <c r="G10" s="486">
        <f>SUM(G11:G17)</f>
        <v>89905</v>
      </c>
      <c r="H10" s="425"/>
      <c r="I10" s="425"/>
    </row>
    <row r="11" spans="1:9" ht="22.5" customHeight="1">
      <c r="A11" s="487">
        <v>1</v>
      </c>
      <c r="B11" s="488"/>
      <c r="C11" s="488" t="s">
        <v>644</v>
      </c>
      <c r="D11" s="626" t="s">
        <v>645</v>
      </c>
      <c r="E11" s="626"/>
      <c r="F11" s="626"/>
      <c r="G11" s="489">
        <v>72498</v>
      </c>
      <c r="H11" s="425"/>
      <c r="I11" s="425"/>
    </row>
    <row r="12" spans="1:9" ht="22.5" customHeight="1">
      <c r="A12" s="487">
        <v>2</v>
      </c>
      <c r="B12" s="488"/>
      <c r="C12" s="488" t="s">
        <v>644</v>
      </c>
      <c r="D12" s="626" t="s">
        <v>646</v>
      </c>
      <c r="E12" s="626"/>
      <c r="F12" s="626"/>
      <c r="G12" s="489"/>
      <c r="H12" s="425"/>
      <c r="I12" s="425"/>
    </row>
    <row r="13" spans="1:9" ht="22.5" customHeight="1">
      <c r="A13" s="487">
        <v>3</v>
      </c>
      <c r="B13" s="488"/>
      <c r="C13" s="488" t="s">
        <v>644</v>
      </c>
      <c r="D13" s="626" t="s">
        <v>647</v>
      </c>
      <c r="E13" s="626"/>
      <c r="F13" s="626"/>
      <c r="G13" s="489"/>
      <c r="H13" s="425"/>
      <c r="I13" s="425"/>
    </row>
    <row r="14" spans="1:9" ht="22.5" customHeight="1">
      <c r="A14" s="487">
        <v>4</v>
      </c>
      <c r="B14" s="488"/>
      <c r="C14" s="488" t="s">
        <v>644</v>
      </c>
      <c r="D14" s="626" t="s">
        <v>648</v>
      </c>
      <c r="E14" s="626"/>
      <c r="F14" s="626"/>
      <c r="G14" s="489"/>
      <c r="H14" s="425"/>
      <c r="I14" s="425"/>
    </row>
    <row r="15" spans="1:9" ht="22.5" customHeight="1">
      <c r="A15" s="487">
        <v>5</v>
      </c>
      <c r="B15" s="488"/>
      <c r="C15" s="488" t="s">
        <v>644</v>
      </c>
      <c r="D15" s="626" t="s">
        <v>649</v>
      </c>
      <c r="E15" s="626"/>
      <c r="F15" s="626"/>
      <c r="G15" s="489"/>
      <c r="H15" s="425"/>
      <c r="I15" s="425"/>
    </row>
    <row r="16" spans="1:9" ht="22.5" customHeight="1">
      <c r="A16" s="487">
        <v>6</v>
      </c>
      <c r="B16" s="488"/>
      <c r="C16" s="488" t="s">
        <v>644</v>
      </c>
      <c r="D16" s="626" t="s">
        <v>650</v>
      </c>
      <c r="E16" s="626"/>
      <c r="F16" s="626"/>
      <c r="G16" s="489"/>
      <c r="H16" s="425"/>
      <c r="I16" s="425"/>
    </row>
    <row r="17" spans="1:9" ht="22.5" customHeight="1" thickBot="1">
      <c r="A17" s="490">
        <v>7</v>
      </c>
      <c r="B17" s="491"/>
      <c r="C17" s="491" t="s">
        <v>644</v>
      </c>
      <c r="D17" s="633" t="s">
        <v>651</v>
      </c>
      <c r="E17" s="633"/>
      <c r="F17" s="633"/>
      <c r="G17" s="492">
        <v>17407</v>
      </c>
      <c r="H17" s="425"/>
      <c r="I17" s="425"/>
    </row>
    <row r="18" spans="1:9" ht="12.75">
      <c r="A18" s="493"/>
      <c r="B18" s="494"/>
      <c r="C18" s="494"/>
      <c r="D18" s="495"/>
      <c r="E18" s="495"/>
      <c r="F18" s="495"/>
      <c r="G18" s="496"/>
      <c r="H18" s="425"/>
      <c r="I18" s="425"/>
    </row>
    <row r="19" spans="1:9" ht="12.75">
      <c r="A19" s="476" t="s">
        <v>634</v>
      </c>
      <c r="B19" s="494"/>
      <c r="C19" s="494"/>
      <c r="D19" s="495"/>
      <c r="E19" s="495"/>
      <c r="F19" s="495"/>
      <c r="G19" s="496"/>
      <c r="H19" s="425"/>
      <c r="I19" s="425"/>
    </row>
    <row r="20" spans="1:9" ht="28.5" customHeight="1">
      <c r="A20" s="497"/>
      <c r="B20" s="498"/>
      <c r="C20" s="498"/>
      <c r="D20" s="498"/>
      <c r="E20" s="499"/>
      <c r="F20" s="498"/>
      <c r="G20" s="498"/>
      <c r="H20" s="425"/>
      <c r="I20" s="425"/>
    </row>
    <row r="21" spans="1:9" ht="12.75">
      <c r="A21" s="497"/>
      <c r="B21" s="498"/>
      <c r="C21" s="498"/>
      <c r="D21" s="498"/>
      <c r="E21" s="500"/>
      <c r="F21" s="498"/>
      <c r="G21" s="498"/>
      <c r="H21" s="425"/>
      <c r="I21" s="425"/>
    </row>
    <row r="22" spans="1:9" ht="18">
      <c r="A22" s="501" t="s">
        <v>652</v>
      </c>
      <c r="B22" s="498"/>
      <c r="C22" s="498"/>
      <c r="D22" s="498"/>
      <c r="E22" s="502"/>
      <c r="F22" s="498"/>
      <c r="G22" s="498"/>
      <c r="H22" s="425"/>
      <c r="I22" s="425"/>
    </row>
    <row r="23" spans="1:9" ht="13.5" thickBot="1">
      <c r="A23" s="497"/>
      <c r="B23" s="498"/>
      <c r="C23" s="498"/>
      <c r="D23" s="498"/>
      <c r="E23" s="502"/>
      <c r="F23" s="498"/>
      <c r="G23" s="498"/>
      <c r="H23" s="425"/>
      <c r="I23" s="425"/>
    </row>
    <row r="24" spans="1:9" ht="24.75" customHeight="1" thickBot="1">
      <c r="A24" s="634" t="s">
        <v>653</v>
      </c>
      <c r="B24" s="635"/>
      <c r="C24" s="635"/>
      <c r="D24" s="638" t="s">
        <v>654</v>
      </c>
      <c r="E24" s="638"/>
      <c r="F24" s="638"/>
      <c r="G24" s="621" t="s">
        <v>655</v>
      </c>
      <c r="H24" s="425"/>
      <c r="I24" s="425"/>
    </row>
    <row r="25" spans="1:9" ht="24.75" customHeight="1" thickBot="1">
      <c r="A25" s="636"/>
      <c r="B25" s="637"/>
      <c r="C25" s="637"/>
      <c r="D25" s="503" t="s">
        <v>656</v>
      </c>
      <c r="E25" s="478" t="s">
        <v>657</v>
      </c>
      <c r="F25" s="503" t="s">
        <v>658</v>
      </c>
      <c r="G25" s="622"/>
      <c r="H25" s="425"/>
      <c r="I25" s="425"/>
    </row>
    <row r="26" spans="1:9" ht="12.75">
      <c r="A26" s="627">
        <v>1</v>
      </c>
      <c r="B26" s="628"/>
      <c r="C26" s="628"/>
      <c r="D26" s="504">
        <v>2</v>
      </c>
      <c r="E26" s="505">
        <v>3</v>
      </c>
      <c r="F26" s="504" t="s">
        <v>659</v>
      </c>
      <c r="G26" s="506">
        <v>5</v>
      </c>
      <c r="H26" s="425"/>
      <c r="I26" s="425"/>
    </row>
    <row r="27" spans="1:9" ht="22.5" customHeight="1">
      <c r="A27" s="629" t="s">
        <v>641</v>
      </c>
      <c r="B27" s="630"/>
      <c r="C27" s="630"/>
      <c r="D27" s="507">
        <v>105</v>
      </c>
      <c r="E27" s="507">
        <v>1210</v>
      </c>
      <c r="F27" s="508">
        <f>SUM(D27:E27)</f>
        <v>1315</v>
      </c>
      <c r="G27" s="509">
        <v>1269</v>
      </c>
      <c r="H27" s="425"/>
      <c r="I27" s="425"/>
    </row>
    <row r="28" spans="1:9" ht="22.5" customHeight="1" thickBot="1">
      <c r="A28" s="631" t="s">
        <v>673</v>
      </c>
      <c r="B28" s="632"/>
      <c r="C28" s="632"/>
      <c r="D28" s="510">
        <v>108</v>
      </c>
      <c r="E28" s="511">
        <v>1194</v>
      </c>
      <c r="F28" s="512">
        <f>SUM(D28:E28)</f>
        <v>1302</v>
      </c>
      <c r="G28" s="513">
        <v>1269</v>
      </c>
      <c r="H28" s="425"/>
      <c r="I28" s="425"/>
    </row>
    <row r="32" spans="1:7" ht="12.75">
      <c r="A32" s="426" t="s">
        <v>255</v>
      </c>
      <c r="G32" s="426" t="s">
        <v>256</v>
      </c>
    </row>
    <row r="33" spans="1:7" ht="21.75" customHeight="1">
      <c r="A33" s="426" t="s">
        <v>1744</v>
      </c>
      <c r="G33" s="426" t="s">
        <v>635</v>
      </c>
    </row>
    <row r="34" spans="1:3" ht="24.75" customHeight="1">
      <c r="A34" s="426" t="s">
        <v>660</v>
      </c>
      <c r="C34" s="426" t="s">
        <v>661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1">
      <selection activeCell="G20" sqref="G20"/>
    </sheetView>
  </sheetViews>
  <sheetFormatPr defaultColWidth="9.140625" defaultRowHeight="12.75"/>
  <cols>
    <col min="1" max="1" width="11.140625" style="524" customWidth="1"/>
    <col min="2" max="2" width="0" style="524" hidden="1" customWidth="1"/>
    <col min="3" max="3" width="10.00390625" style="524" customWidth="1"/>
    <col min="4" max="4" width="66.00390625" style="524" customWidth="1"/>
    <col min="5" max="5" width="23.28125" style="524" customWidth="1"/>
    <col min="6" max="16384" width="9.140625" style="524" customWidth="1"/>
  </cols>
  <sheetData>
    <row r="1" spans="1:5" ht="12.75">
      <c r="A1" s="521" t="s">
        <v>1504</v>
      </c>
      <c r="B1" s="522"/>
      <c r="C1" s="523"/>
      <c r="D1" s="523"/>
      <c r="E1" s="523"/>
    </row>
    <row r="2" spans="1:5" ht="15">
      <c r="A2" s="521" t="s">
        <v>1818</v>
      </c>
      <c r="B2" s="522"/>
      <c r="C2" s="523"/>
      <c r="D2" s="523"/>
      <c r="E2" s="525" t="s">
        <v>679</v>
      </c>
    </row>
    <row r="3" spans="1:5" ht="12.75">
      <c r="A3" s="521" t="s">
        <v>246</v>
      </c>
      <c r="B3" s="522"/>
      <c r="C3" s="523"/>
      <c r="D3" s="523"/>
      <c r="E3" s="523"/>
    </row>
    <row r="4" spans="1:5" ht="41.25" customHeight="1">
      <c r="A4" s="639" t="s">
        <v>680</v>
      </c>
      <c r="B4" s="639"/>
      <c r="C4" s="639"/>
      <c r="D4" s="639"/>
      <c r="E4" s="639"/>
    </row>
    <row r="5" spans="1:5" ht="20.25" customHeight="1">
      <c r="A5" s="66" t="str">
        <f>"ФИЛИЈАЛА:   "&amp;Fili</f>
        <v>ФИЛИЈАЛА:   23 ЛЕСКОВАЦ</v>
      </c>
      <c r="B5" s="526"/>
      <c r="C5" s="527"/>
      <c r="D5" s="523"/>
      <c r="E5" s="523"/>
    </row>
    <row r="6" spans="1:5" ht="18" customHeight="1">
      <c r="A6" s="66" t="str">
        <f>"ЗДРАВСТВЕНА УСТАНОВА:  "&amp;ZDU</f>
        <v>ЗДРАВСТВЕНА УСТАНОВА:  00223009 ОБ ЛЕСКОВАЦ</v>
      </c>
      <c r="B6" s="526"/>
      <c r="C6" s="527"/>
      <c r="D6" s="523"/>
      <c r="E6" s="523"/>
    </row>
    <row r="7" spans="1:5" ht="22.5" customHeight="1" thickBot="1">
      <c r="A7" s="523"/>
      <c r="B7" s="523"/>
      <c r="C7" s="523"/>
      <c r="D7" s="523"/>
      <c r="E7" s="528" t="s">
        <v>1673</v>
      </c>
    </row>
    <row r="8" spans="1:5" ht="25.5" customHeight="1" thickBot="1">
      <c r="A8" s="529" t="s">
        <v>576</v>
      </c>
      <c r="B8" s="530"/>
      <c r="C8" s="530" t="s">
        <v>639</v>
      </c>
      <c r="D8" s="530" t="s">
        <v>681</v>
      </c>
      <c r="E8" s="530" t="s">
        <v>673</v>
      </c>
    </row>
    <row r="9" spans="1:5" ht="10.5" customHeight="1">
      <c r="A9" s="531">
        <v>1</v>
      </c>
      <c r="B9" s="532"/>
      <c r="C9" s="532">
        <v>2</v>
      </c>
      <c r="D9" s="532">
        <v>3</v>
      </c>
      <c r="E9" s="533">
        <v>4</v>
      </c>
    </row>
    <row r="10" spans="1:5" ht="21" customHeight="1">
      <c r="A10" s="534" t="s">
        <v>642</v>
      </c>
      <c r="B10" s="535"/>
      <c r="C10" s="535" t="s">
        <v>883</v>
      </c>
      <c r="D10" s="536" t="s">
        <v>682</v>
      </c>
      <c r="E10" s="537">
        <f>E11+E12+E13+E14</f>
        <v>125599</v>
      </c>
    </row>
    <row r="11" spans="1:5" ht="21" customHeight="1">
      <c r="A11" s="538" t="s">
        <v>683</v>
      </c>
      <c r="B11" s="539"/>
      <c r="C11" s="539" t="s">
        <v>889</v>
      </c>
      <c r="D11" s="540" t="s">
        <v>890</v>
      </c>
      <c r="E11" s="541"/>
    </row>
    <row r="12" spans="1:5" ht="21" customHeight="1">
      <c r="A12" s="538" t="s">
        <v>684</v>
      </c>
      <c r="B12" s="539"/>
      <c r="C12" s="539" t="s">
        <v>891</v>
      </c>
      <c r="D12" s="540" t="s">
        <v>685</v>
      </c>
      <c r="E12" s="541"/>
    </row>
    <row r="13" spans="1:5" ht="21" customHeight="1">
      <c r="A13" s="538" t="s">
        <v>686</v>
      </c>
      <c r="B13" s="539"/>
      <c r="C13" s="539" t="s">
        <v>895</v>
      </c>
      <c r="D13" s="540" t="s">
        <v>687</v>
      </c>
      <c r="E13" s="541">
        <v>561</v>
      </c>
    </row>
    <row r="14" spans="1:5" ht="21" customHeight="1">
      <c r="A14" s="538" t="s">
        <v>688</v>
      </c>
      <c r="B14" s="539"/>
      <c r="C14" s="539" t="s">
        <v>897</v>
      </c>
      <c r="D14" s="540" t="s">
        <v>689</v>
      </c>
      <c r="E14" s="542">
        <f>SUM(E15:E17)</f>
        <v>125038</v>
      </c>
    </row>
    <row r="15" spans="1:5" ht="21" customHeight="1">
      <c r="A15" s="543">
        <v>1</v>
      </c>
      <c r="B15" s="488"/>
      <c r="C15" s="488" t="s">
        <v>690</v>
      </c>
      <c r="D15" s="520" t="s">
        <v>691</v>
      </c>
      <c r="E15" s="544">
        <v>7661</v>
      </c>
    </row>
    <row r="16" spans="1:5" ht="21" customHeight="1">
      <c r="A16" s="543">
        <v>2</v>
      </c>
      <c r="B16" s="488"/>
      <c r="C16" s="488" t="s">
        <v>692</v>
      </c>
      <c r="D16" s="545" t="s">
        <v>693</v>
      </c>
      <c r="E16" s="544">
        <v>1356</v>
      </c>
    </row>
    <row r="17" spans="1:5" ht="21" customHeight="1">
      <c r="A17" s="543">
        <v>3</v>
      </c>
      <c r="B17" s="488"/>
      <c r="C17" s="488" t="s">
        <v>694</v>
      </c>
      <c r="D17" s="520" t="s">
        <v>695</v>
      </c>
      <c r="E17" s="546">
        <f>E18+E19+E39+E40</f>
        <v>116021</v>
      </c>
    </row>
    <row r="18" spans="1:5" ht="21" customHeight="1">
      <c r="A18" s="543" t="s">
        <v>696</v>
      </c>
      <c r="B18" s="488"/>
      <c r="C18" s="488" t="s">
        <v>697</v>
      </c>
      <c r="D18" s="520" t="s">
        <v>1530</v>
      </c>
      <c r="E18" s="547">
        <v>1133</v>
      </c>
    </row>
    <row r="19" spans="1:5" ht="21" customHeight="1">
      <c r="A19" s="543" t="s">
        <v>698</v>
      </c>
      <c r="B19" s="488"/>
      <c r="C19" s="488" t="s">
        <v>699</v>
      </c>
      <c r="D19" s="520" t="s">
        <v>700</v>
      </c>
      <c r="E19" s="546">
        <f>E20+E28+E29+E37+E38</f>
        <v>107047</v>
      </c>
    </row>
    <row r="20" spans="1:5" ht="21" customHeight="1">
      <c r="A20" s="543" t="s">
        <v>701</v>
      </c>
      <c r="B20" s="488"/>
      <c r="C20" s="488"/>
      <c r="D20" s="520" t="s">
        <v>702</v>
      </c>
      <c r="E20" s="546">
        <f>SUM(E21:E27)</f>
        <v>26037</v>
      </c>
    </row>
    <row r="21" spans="1:5" ht="21" customHeight="1">
      <c r="A21" s="548" t="s">
        <v>703</v>
      </c>
      <c r="B21" s="488"/>
      <c r="C21" s="488"/>
      <c r="D21" s="520" t="s">
        <v>704</v>
      </c>
      <c r="E21" s="544">
        <v>19114</v>
      </c>
    </row>
    <row r="22" spans="1:5" ht="21" customHeight="1">
      <c r="A22" s="548" t="s">
        <v>705</v>
      </c>
      <c r="B22" s="488"/>
      <c r="C22" s="488"/>
      <c r="D22" s="520" t="s">
        <v>706</v>
      </c>
      <c r="E22" s="544"/>
    </row>
    <row r="23" spans="1:5" ht="21" customHeight="1">
      <c r="A23" s="548" t="s">
        <v>707</v>
      </c>
      <c r="B23" s="488"/>
      <c r="C23" s="488"/>
      <c r="D23" s="520" t="s">
        <v>708</v>
      </c>
      <c r="E23" s="544">
        <v>4773</v>
      </c>
    </row>
    <row r="24" spans="1:5" ht="21" customHeight="1">
      <c r="A24" s="548" t="s">
        <v>709</v>
      </c>
      <c r="B24" s="488"/>
      <c r="C24" s="488"/>
      <c r="D24" s="520" t="s">
        <v>710</v>
      </c>
      <c r="E24" s="544">
        <v>950</v>
      </c>
    </row>
    <row r="25" spans="1:5" ht="21" customHeight="1">
      <c r="A25" s="548" t="s">
        <v>711</v>
      </c>
      <c r="B25" s="488"/>
      <c r="C25" s="488"/>
      <c r="D25" s="520" t="s">
        <v>712</v>
      </c>
      <c r="E25" s="544">
        <v>179</v>
      </c>
    </row>
    <row r="26" spans="1:5" ht="21" customHeight="1">
      <c r="A26" s="548" t="s">
        <v>713</v>
      </c>
      <c r="B26" s="488"/>
      <c r="C26" s="488"/>
      <c r="D26" s="520" t="s">
        <v>714</v>
      </c>
      <c r="E26" s="544"/>
    </row>
    <row r="27" spans="1:5" ht="21" customHeight="1">
      <c r="A27" s="548" t="s">
        <v>715</v>
      </c>
      <c r="B27" s="488"/>
      <c r="C27" s="488"/>
      <c r="D27" s="520" t="s">
        <v>716</v>
      </c>
      <c r="E27" s="544">
        <v>1021</v>
      </c>
    </row>
    <row r="28" spans="1:5" ht="21" customHeight="1">
      <c r="A28" s="543" t="s">
        <v>717</v>
      </c>
      <c r="B28" s="488"/>
      <c r="C28" s="488"/>
      <c r="D28" s="520" t="s">
        <v>718</v>
      </c>
      <c r="E28" s="544">
        <v>140</v>
      </c>
    </row>
    <row r="29" spans="1:5" ht="21" customHeight="1">
      <c r="A29" s="543" t="s">
        <v>719</v>
      </c>
      <c r="B29" s="488"/>
      <c r="C29" s="488"/>
      <c r="D29" s="520" t="s">
        <v>720</v>
      </c>
      <c r="E29" s="546">
        <f>SUM(E30:E36)</f>
        <v>26790</v>
      </c>
    </row>
    <row r="30" spans="1:5" ht="21" customHeight="1">
      <c r="A30" s="548" t="s">
        <v>721</v>
      </c>
      <c r="B30" s="488"/>
      <c r="C30" s="488"/>
      <c r="D30" s="520" t="s">
        <v>722</v>
      </c>
      <c r="E30" s="544">
        <v>7892</v>
      </c>
    </row>
    <row r="31" spans="1:5" ht="21" customHeight="1">
      <c r="A31" s="548" t="s">
        <v>723</v>
      </c>
      <c r="B31" s="488"/>
      <c r="C31" s="488"/>
      <c r="D31" s="520" t="s">
        <v>724</v>
      </c>
      <c r="E31" s="544">
        <v>6590</v>
      </c>
    </row>
    <row r="32" spans="1:5" ht="28.5" customHeight="1">
      <c r="A32" s="548" t="s">
        <v>725</v>
      </c>
      <c r="B32" s="488"/>
      <c r="C32" s="488"/>
      <c r="D32" s="520" t="s">
        <v>726</v>
      </c>
      <c r="E32" s="544"/>
    </row>
    <row r="33" spans="1:5" ht="21" customHeight="1">
      <c r="A33" s="548" t="s">
        <v>727</v>
      </c>
      <c r="B33" s="488"/>
      <c r="C33" s="488"/>
      <c r="D33" s="520" t="s">
        <v>728</v>
      </c>
      <c r="E33" s="544"/>
    </row>
    <row r="34" spans="1:5" ht="21" customHeight="1">
      <c r="A34" s="548" t="s">
        <v>729</v>
      </c>
      <c r="B34" s="488"/>
      <c r="C34" s="488"/>
      <c r="D34" s="520" t="s">
        <v>730</v>
      </c>
      <c r="E34" s="544">
        <v>7202</v>
      </c>
    </row>
    <row r="35" spans="1:5" ht="21" customHeight="1">
      <c r="A35" s="548" t="s">
        <v>731</v>
      </c>
      <c r="B35" s="488"/>
      <c r="C35" s="488"/>
      <c r="D35" s="520" t="s">
        <v>732</v>
      </c>
      <c r="E35" s="544"/>
    </row>
    <row r="36" spans="1:5" ht="21" customHeight="1">
      <c r="A36" s="548" t="s">
        <v>733</v>
      </c>
      <c r="B36" s="488"/>
      <c r="C36" s="488"/>
      <c r="D36" s="520" t="s">
        <v>734</v>
      </c>
      <c r="E36" s="544">
        <v>5106</v>
      </c>
    </row>
    <row r="37" spans="1:5" ht="25.5" customHeight="1">
      <c r="A37" s="543" t="s">
        <v>735</v>
      </c>
      <c r="B37" s="488"/>
      <c r="C37" s="488"/>
      <c r="D37" s="520" t="s">
        <v>736</v>
      </c>
      <c r="E37" s="544">
        <v>46512</v>
      </c>
    </row>
    <row r="38" spans="1:5" ht="21" customHeight="1">
      <c r="A38" s="543" t="s">
        <v>737</v>
      </c>
      <c r="B38" s="488"/>
      <c r="C38" s="488"/>
      <c r="D38" s="520" t="s">
        <v>738</v>
      </c>
      <c r="E38" s="544">
        <v>7568</v>
      </c>
    </row>
    <row r="39" spans="1:5" ht="21" customHeight="1">
      <c r="A39" s="543" t="s">
        <v>739</v>
      </c>
      <c r="B39" s="488"/>
      <c r="C39" s="488" t="s">
        <v>740</v>
      </c>
      <c r="D39" s="520" t="s">
        <v>741</v>
      </c>
      <c r="E39" s="544">
        <v>1844</v>
      </c>
    </row>
    <row r="40" spans="1:5" ht="21" customHeight="1" thickBot="1">
      <c r="A40" s="549" t="s">
        <v>742</v>
      </c>
      <c r="B40" s="550"/>
      <c r="C40" s="551"/>
      <c r="D40" s="552" t="s">
        <v>743</v>
      </c>
      <c r="E40" s="553">
        <v>5997</v>
      </c>
    </row>
    <row r="42" ht="12.75">
      <c r="A42" s="554" t="s">
        <v>634</v>
      </c>
    </row>
    <row r="43" ht="21" customHeight="1"/>
    <row r="44" spans="1:5" ht="12.75">
      <c r="A44" s="524" t="s">
        <v>255</v>
      </c>
      <c r="E44" s="524" t="s">
        <v>256</v>
      </c>
    </row>
    <row r="45" spans="1:5" ht="25.5" customHeight="1">
      <c r="A45" s="524" t="s">
        <v>1744</v>
      </c>
      <c r="E45" s="524" t="s">
        <v>257</v>
      </c>
    </row>
    <row r="46" spans="1:3" ht="23.25" customHeight="1">
      <c r="A46" s="524" t="s">
        <v>660</v>
      </c>
      <c r="C46" s="524" t="s">
        <v>661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Goran Savić</cp:lastModifiedBy>
  <cp:lastPrinted>2018-03-01T08:04:55Z</cp:lastPrinted>
  <dcterms:created xsi:type="dcterms:W3CDTF">2002-07-23T06:43:57Z</dcterms:created>
  <dcterms:modified xsi:type="dcterms:W3CDTF">2018-03-24T15:54:50Z</dcterms:modified>
  <cp:category/>
  <cp:version/>
  <cp:contentType/>
  <cp:contentStatus/>
</cp:coreProperties>
</file>